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4.xml" ContentType="application/vnd.openxmlformats-officedocument.drawing+xml"/>
  <Override PartName="/xl/charts/chart16.xml" ContentType="application/vnd.openxmlformats-officedocument.drawingml.chart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2400" yWindow="0" windowWidth="37800" windowHeight="20800" activeTab="2"/>
  </bookViews>
  <sheets>
    <sheet name="C_stress_0.15" sheetId="5" r:id="rId1"/>
    <sheet name="C_stress_Xray" sheetId="14" r:id="rId2"/>
    <sheet name="C_stress_2.5" sheetId="12" r:id="rId3"/>
    <sheet name="C_stress_depth" sheetId="15" r:id="rId4"/>
    <sheet name="C_stress_0.15diff NORM d0" sheetId="16" r:id="rId5"/>
  </sheets>
  <definedNames>
    <definedName name="E" localSheetId="4">'C_stress_0.15diff NORM d0'!$M$1</definedName>
    <definedName name="E" localSheetId="2">C_stress_2.5!$M$1</definedName>
    <definedName name="E" localSheetId="3">C_stress_depth!$M$1</definedName>
    <definedName name="E" localSheetId="1">C_stress_Xray!$M$1</definedName>
    <definedName name="E">C_stress_0.15!$M$1</definedName>
    <definedName name="G" localSheetId="4">'C_stress_0.15diff NORM d0'!$Q$1</definedName>
    <definedName name="G" localSheetId="2">C_stress_2.5!$Q$1</definedName>
    <definedName name="G" localSheetId="3">C_stress_depth!$Q$1</definedName>
    <definedName name="G" localSheetId="1">C_stress_Xray!$Q$1</definedName>
    <definedName name="G">C_stress_0.15!$Q$1</definedName>
    <definedName name="nu" localSheetId="4">'C_stress_0.15diff NORM d0'!$M$2</definedName>
    <definedName name="nu" localSheetId="2">C_stress_2.5!$M$2</definedName>
    <definedName name="nu" localSheetId="3">C_stress_depth!$M$2</definedName>
    <definedName name="nu" localSheetId="1">C_stress_Xray!$M$2</definedName>
    <definedName name="nu">C_stress_0.15!$M$2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9" i="16" l="1"/>
  <c r="O39" i="16"/>
  <c r="V39" i="16"/>
  <c r="W39" i="16"/>
  <c r="T39" i="16"/>
  <c r="U39" i="16"/>
  <c r="R39" i="16"/>
  <c r="S39" i="16"/>
  <c r="Q39" i="16"/>
  <c r="P39" i="16"/>
  <c r="N38" i="16"/>
  <c r="O38" i="16"/>
  <c r="V38" i="16"/>
  <c r="W38" i="16"/>
  <c r="T38" i="16"/>
  <c r="U38" i="16"/>
  <c r="R38" i="16"/>
  <c r="S38" i="16"/>
  <c r="Q38" i="16"/>
  <c r="P38" i="16"/>
  <c r="N37" i="16"/>
  <c r="O37" i="16"/>
  <c r="V37" i="16"/>
  <c r="W37" i="16"/>
  <c r="T37" i="16"/>
  <c r="U37" i="16"/>
  <c r="R37" i="16"/>
  <c r="S37" i="16"/>
  <c r="Q37" i="16"/>
  <c r="P37" i="16"/>
  <c r="N36" i="16"/>
  <c r="O36" i="16"/>
  <c r="V36" i="16"/>
  <c r="W36" i="16"/>
  <c r="T36" i="16"/>
  <c r="U36" i="16"/>
  <c r="R36" i="16"/>
  <c r="S36" i="16"/>
  <c r="Q36" i="16"/>
  <c r="P36" i="16"/>
  <c r="N35" i="16"/>
  <c r="O35" i="16"/>
  <c r="V35" i="16"/>
  <c r="W35" i="16"/>
  <c r="T35" i="16"/>
  <c r="U35" i="16"/>
  <c r="R35" i="16"/>
  <c r="S35" i="16"/>
  <c r="Q35" i="16"/>
  <c r="P35" i="16"/>
  <c r="N34" i="16"/>
  <c r="O34" i="16"/>
  <c r="V34" i="16"/>
  <c r="W34" i="16"/>
  <c r="T34" i="16"/>
  <c r="U34" i="16"/>
  <c r="R34" i="16"/>
  <c r="S34" i="16"/>
  <c r="Q34" i="16"/>
  <c r="P34" i="16"/>
  <c r="N33" i="16"/>
  <c r="O33" i="16"/>
  <c r="V33" i="16"/>
  <c r="W33" i="16"/>
  <c r="T33" i="16"/>
  <c r="U33" i="16"/>
  <c r="R33" i="16"/>
  <c r="S33" i="16"/>
  <c r="Q33" i="16"/>
  <c r="P33" i="16"/>
  <c r="N32" i="16"/>
  <c r="O32" i="16"/>
  <c r="V32" i="16"/>
  <c r="W32" i="16"/>
  <c r="T32" i="16"/>
  <c r="U32" i="16"/>
  <c r="R32" i="16"/>
  <c r="S32" i="16"/>
  <c r="Q32" i="16"/>
  <c r="P32" i="16"/>
  <c r="N31" i="16"/>
  <c r="O31" i="16"/>
  <c r="V31" i="16"/>
  <c r="W31" i="16"/>
  <c r="T31" i="16"/>
  <c r="U31" i="16"/>
  <c r="R31" i="16"/>
  <c r="S31" i="16"/>
  <c r="Q31" i="16"/>
  <c r="P31" i="16"/>
  <c r="N30" i="16"/>
  <c r="O30" i="16"/>
  <c r="V30" i="16"/>
  <c r="W30" i="16"/>
  <c r="T30" i="16"/>
  <c r="U30" i="16"/>
  <c r="R30" i="16"/>
  <c r="S30" i="16"/>
  <c r="Q30" i="16"/>
  <c r="P30" i="16"/>
  <c r="N29" i="16"/>
  <c r="O29" i="16"/>
  <c r="V29" i="16"/>
  <c r="W29" i="16"/>
  <c r="T29" i="16"/>
  <c r="U29" i="16"/>
  <c r="R29" i="16"/>
  <c r="S29" i="16"/>
  <c r="Q29" i="16"/>
  <c r="P29" i="16"/>
  <c r="N28" i="16"/>
  <c r="O28" i="16"/>
  <c r="V28" i="16"/>
  <c r="W28" i="16"/>
  <c r="T28" i="16"/>
  <c r="U28" i="16"/>
  <c r="R28" i="16"/>
  <c r="S28" i="16"/>
  <c r="Q28" i="16"/>
  <c r="P28" i="16"/>
  <c r="N27" i="16"/>
  <c r="O27" i="16"/>
  <c r="V27" i="16"/>
  <c r="W27" i="16"/>
  <c r="T27" i="16"/>
  <c r="U27" i="16"/>
  <c r="R27" i="16"/>
  <c r="S27" i="16"/>
  <c r="Q27" i="16"/>
  <c r="P27" i="16"/>
  <c r="N26" i="16"/>
  <c r="O26" i="16"/>
  <c r="V26" i="16"/>
  <c r="W26" i="16"/>
  <c r="T26" i="16"/>
  <c r="U26" i="16"/>
  <c r="R26" i="16"/>
  <c r="S26" i="16"/>
  <c r="Q26" i="16"/>
  <c r="P26" i="16"/>
  <c r="N25" i="16"/>
  <c r="O25" i="16"/>
  <c r="V25" i="16"/>
  <c r="W25" i="16"/>
  <c r="T25" i="16"/>
  <c r="U25" i="16"/>
  <c r="R25" i="16"/>
  <c r="S25" i="16"/>
  <c r="Q25" i="16"/>
  <c r="P25" i="16"/>
  <c r="N24" i="16"/>
  <c r="O24" i="16"/>
  <c r="V24" i="16"/>
  <c r="W24" i="16"/>
  <c r="T24" i="16"/>
  <c r="U24" i="16"/>
  <c r="R24" i="16"/>
  <c r="S24" i="16"/>
  <c r="Q24" i="16"/>
  <c r="P24" i="16"/>
  <c r="N23" i="16"/>
  <c r="O23" i="16"/>
  <c r="V23" i="16"/>
  <c r="W23" i="16"/>
  <c r="T23" i="16"/>
  <c r="U23" i="16"/>
  <c r="R23" i="16"/>
  <c r="S23" i="16"/>
  <c r="Q23" i="16"/>
  <c r="P23" i="16"/>
  <c r="N22" i="16"/>
  <c r="O22" i="16"/>
  <c r="V22" i="16"/>
  <c r="W22" i="16"/>
  <c r="T22" i="16"/>
  <c r="U22" i="16"/>
  <c r="R22" i="16"/>
  <c r="S22" i="16"/>
  <c r="Q22" i="16"/>
  <c r="P22" i="16"/>
  <c r="N21" i="16"/>
  <c r="O21" i="16"/>
  <c r="V21" i="16"/>
  <c r="W21" i="16"/>
  <c r="T21" i="16"/>
  <c r="U21" i="16"/>
  <c r="R21" i="16"/>
  <c r="S21" i="16"/>
  <c r="Q21" i="16"/>
  <c r="P21" i="16"/>
  <c r="N20" i="16"/>
  <c r="O20" i="16"/>
  <c r="V20" i="16"/>
  <c r="W20" i="16"/>
  <c r="T20" i="16"/>
  <c r="U20" i="16"/>
  <c r="R20" i="16"/>
  <c r="S20" i="16"/>
  <c r="Q20" i="16"/>
  <c r="P20" i="16"/>
  <c r="N19" i="16"/>
  <c r="O19" i="16"/>
  <c r="V19" i="16"/>
  <c r="W19" i="16"/>
  <c r="T19" i="16"/>
  <c r="U19" i="16"/>
  <c r="R19" i="16"/>
  <c r="S19" i="16"/>
  <c r="Q19" i="16"/>
  <c r="P19" i="16"/>
  <c r="N18" i="16"/>
  <c r="O18" i="16"/>
  <c r="V18" i="16"/>
  <c r="W18" i="16"/>
  <c r="T18" i="16"/>
  <c r="U18" i="16"/>
  <c r="R18" i="16"/>
  <c r="S18" i="16"/>
  <c r="Q18" i="16"/>
  <c r="P18" i="16"/>
  <c r="N17" i="16"/>
  <c r="O17" i="16"/>
  <c r="V17" i="16"/>
  <c r="W17" i="16"/>
  <c r="T17" i="16"/>
  <c r="U17" i="16"/>
  <c r="R17" i="16"/>
  <c r="S17" i="16"/>
  <c r="Q17" i="16"/>
  <c r="P17" i="16"/>
  <c r="N16" i="16"/>
  <c r="O16" i="16"/>
  <c r="V16" i="16"/>
  <c r="W16" i="16"/>
  <c r="T16" i="16"/>
  <c r="U16" i="16"/>
  <c r="R16" i="16"/>
  <c r="S16" i="16"/>
  <c r="Q16" i="16"/>
  <c r="P16" i="16"/>
  <c r="N15" i="16"/>
  <c r="O15" i="16"/>
  <c r="V15" i="16"/>
  <c r="W15" i="16"/>
  <c r="T15" i="16"/>
  <c r="U15" i="16"/>
  <c r="R15" i="16"/>
  <c r="S15" i="16"/>
  <c r="Q15" i="16"/>
  <c r="P15" i="16"/>
  <c r="N14" i="16"/>
  <c r="O14" i="16"/>
  <c r="V14" i="16"/>
  <c r="W14" i="16"/>
  <c r="T14" i="16"/>
  <c r="U14" i="16"/>
  <c r="R14" i="16"/>
  <c r="S14" i="16"/>
  <c r="Q14" i="16"/>
  <c r="P14" i="16"/>
  <c r="N13" i="16"/>
  <c r="O13" i="16"/>
  <c r="V13" i="16"/>
  <c r="W13" i="16"/>
  <c r="T13" i="16"/>
  <c r="U13" i="16"/>
  <c r="R13" i="16"/>
  <c r="S13" i="16"/>
  <c r="Q13" i="16"/>
  <c r="P13" i="16"/>
  <c r="N12" i="16"/>
  <c r="O12" i="16"/>
  <c r="V12" i="16"/>
  <c r="W12" i="16"/>
  <c r="T12" i="16"/>
  <c r="U12" i="16"/>
  <c r="R12" i="16"/>
  <c r="S12" i="16"/>
  <c r="Q12" i="16"/>
  <c r="P12" i="16"/>
  <c r="N11" i="16"/>
  <c r="O11" i="16"/>
  <c r="V11" i="16"/>
  <c r="W11" i="16"/>
  <c r="T11" i="16"/>
  <c r="U11" i="16"/>
  <c r="R11" i="16"/>
  <c r="S11" i="16"/>
  <c r="Q11" i="16"/>
  <c r="P11" i="16"/>
  <c r="N10" i="16"/>
  <c r="O10" i="16"/>
  <c r="V10" i="16"/>
  <c r="W10" i="16"/>
  <c r="T10" i="16"/>
  <c r="U10" i="16"/>
  <c r="R10" i="16"/>
  <c r="S10" i="16"/>
  <c r="Q10" i="16"/>
  <c r="P10" i="16"/>
  <c r="N9" i="16"/>
  <c r="O9" i="16"/>
  <c r="V9" i="16"/>
  <c r="W9" i="16"/>
  <c r="T9" i="16"/>
  <c r="U9" i="16"/>
  <c r="R9" i="16"/>
  <c r="S9" i="16"/>
  <c r="Q9" i="16"/>
  <c r="P9" i="16"/>
  <c r="N8" i="16"/>
  <c r="O8" i="16"/>
  <c r="V8" i="16"/>
  <c r="W8" i="16"/>
  <c r="T8" i="16"/>
  <c r="U8" i="16"/>
  <c r="R8" i="16"/>
  <c r="S8" i="16"/>
  <c r="Q8" i="16"/>
  <c r="P8" i="16"/>
  <c r="N7" i="16"/>
  <c r="O7" i="16"/>
  <c r="V7" i="16"/>
  <c r="W7" i="16"/>
  <c r="T7" i="16"/>
  <c r="U7" i="16"/>
  <c r="R7" i="16"/>
  <c r="S7" i="16"/>
  <c r="Q7" i="16"/>
  <c r="P7" i="16"/>
  <c r="Q1" i="16"/>
  <c r="Q2" i="16"/>
  <c r="S3" i="16"/>
  <c r="R3" i="16"/>
  <c r="N7" i="15"/>
  <c r="R7" i="15"/>
  <c r="N23" i="5"/>
  <c r="R23" i="5"/>
  <c r="N7" i="5"/>
  <c r="R7" i="5"/>
  <c r="Q1" i="5"/>
  <c r="Q2" i="5"/>
  <c r="O7" i="5"/>
  <c r="S3" i="5"/>
  <c r="R3" i="5"/>
  <c r="N14" i="15"/>
  <c r="O14" i="15"/>
  <c r="V14" i="15"/>
  <c r="W14" i="15"/>
  <c r="T14" i="15"/>
  <c r="U14" i="15"/>
  <c r="R14" i="15"/>
  <c r="S14" i="15"/>
  <c r="Q14" i="15"/>
  <c r="P14" i="15"/>
  <c r="N13" i="15"/>
  <c r="O13" i="15"/>
  <c r="V13" i="15"/>
  <c r="W13" i="15"/>
  <c r="T13" i="15"/>
  <c r="U13" i="15"/>
  <c r="R13" i="15"/>
  <c r="S13" i="15"/>
  <c r="Q13" i="15"/>
  <c r="P13" i="15"/>
  <c r="N12" i="15"/>
  <c r="O12" i="15"/>
  <c r="V12" i="15"/>
  <c r="W12" i="15"/>
  <c r="T12" i="15"/>
  <c r="U12" i="15"/>
  <c r="R12" i="15"/>
  <c r="S12" i="15"/>
  <c r="Q12" i="15"/>
  <c r="P12" i="15"/>
  <c r="N11" i="15"/>
  <c r="O11" i="15"/>
  <c r="V11" i="15"/>
  <c r="W11" i="15"/>
  <c r="T11" i="15"/>
  <c r="U11" i="15"/>
  <c r="R11" i="15"/>
  <c r="S11" i="15"/>
  <c r="Q11" i="15"/>
  <c r="P11" i="15"/>
  <c r="N10" i="15"/>
  <c r="O10" i="15"/>
  <c r="V10" i="15"/>
  <c r="W10" i="15"/>
  <c r="T10" i="15"/>
  <c r="U10" i="15"/>
  <c r="R10" i="15"/>
  <c r="S10" i="15"/>
  <c r="Q10" i="15"/>
  <c r="P10" i="15"/>
  <c r="N9" i="15"/>
  <c r="O9" i="15"/>
  <c r="V9" i="15"/>
  <c r="W9" i="15"/>
  <c r="T9" i="15"/>
  <c r="U9" i="15"/>
  <c r="R9" i="15"/>
  <c r="S9" i="15"/>
  <c r="Q9" i="15"/>
  <c r="P9" i="15"/>
  <c r="N8" i="15"/>
  <c r="O8" i="15"/>
  <c r="V8" i="15"/>
  <c r="W8" i="15"/>
  <c r="T8" i="15"/>
  <c r="U8" i="15"/>
  <c r="R8" i="15"/>
  <c r="S8" i="15"/>
  <c r="Q8" i="15"/>
  <c r="P8" i="15"/>
  <c r="O7" i="15"/>
  <c r="V7" i="15"/>
  <c r="W7" i="15"/>
  <c r="T7" i="15"/>
  <c r="U7" i="15"/>
  <c r="S7" i="15"/>
  <c r="Q7" i="15"/>
  <c r="P7" i="15"/>
  <c r="Q1" i="15"/>
  <c r="Q2" i="15"/>
  <c r="W48" i="14"/>
  <c r="U48" i="14"/>
  <c r="N47" i="14"/>
  <c r="O47" i="14"/>
  <c r="V47" i="14"/>
  <c r="W47" i="14"/>
  <c r="T47" i="14"/>
  <c r="U47" i="14"/>
  <c r="R47" i="14"/>
  <c r="S47" i="14"/>
  <c r="Q47" i="14"/>
  <c r="P47" i="14"/>
  <c r="N46" i="14"/>
  <c r="O46" i="14"/>
  <c r="V46" i="14"/>
  <c r="W46" i="14"/>
  <c r="T46" i="14"/>
  <c r="U46" i="14"/>
  <c r="R46" i="14"/>
  <c r="S46" i="14"/>
  <c r="Q46" i="14"/>
  <c r="P46" i="14"/>
  <c r="N45" i="14"/>
  <c r="O45" i="14"/>
  <c r="V45" i="14"/>
  <c r="W45" i="14"/>
  <c r="T45" i="14"/>
  <c r="U45" i="14"/>
  <c r="R45" i="14"/>
  <c r="S45" i="14"/>
  <c r="Q45" i="14"/>
  <c r="P45" i="14"/>
  <c r="N44" i="14"/>
  <c r="O44" i="14"/>
  <c r="V44" i="14"/>
  <c r="W44" i="14"/>
  <c r="T44" i="14"/>
  <c r="U44" i="14"/>
  <c r="R44" i="14"/>
  <c r="S44" i="14"/>
  <c r="Q44" i="14"/>
  <c r="P44" i="14"/>
  <c r="N43" i="14"/>
  <c r="O43" i="14"/>
  <c r="V43" i="14"/>
  <c r="W43" i="14"/>
  <c r="T43" i="14"/>
  <c r="U43" i="14"/>
  <c r="R43" i="14"/>
  <c r="S43" i="14"/>
  <c r="Q43" i="14"/>
  <c r="P43" i="14"/>
  <c r="N42" i="14"/>
  <c r="O42" i="14"/>
  <c r="V42" i="14"/>
  <c r="W42" i="14"/>
  <c r="T42" i="14"/>
  <c r="U42" i="14"/>
  <c r="R42" i="14"/>
  <c r="S42" i="14"/>
  <c r="Q42" i="14"/>
  <c r="P42" i="14"/>
  <c r="N41" i="14"/>
  <c r="O41" i="14"/>
  <c r="V41" i="14"/>
  <c r="W41" i="14"/>
  <c r="T41" i="14"/>
  <c r="U41" i="14"/>
  <c r="R41" i="14"/>
  <c r="S41" i="14"/>
  <c r="Q41" i="14"/>
  <c r="P41" i="14"/>
  <c r="N40" i="14"/>
  <c r="O40" i="14"/>
  <c r="V40" i="14"/>
  <c r="W40" i="14"/>
  <c r="T40" i="14"/>
  <c r="U40" i="14"/>
  <c r="R40" i="14"/>
  <c r="S40" i="14"/>
  <c r="Q40" i="14"/>
  <c r="P40" i="14"/>
  <c r="N39" i="14"/>
  <c r="O39" i="14"/>
  <c r="V39" i="14"/>
  <c r="W39" i="14"/>
  <c r="T39" i="14"/>
  <c r="U39" i="14"/>
  <c r="R39" i="14"/>
  <c r="S39" i="14"/>
  <c r="Q39" i="14"/>
  <c r="P39" i="14"/>
  <c r="N38" i="14"/>
  <c r="O38" i="14"/>
  <c r="V38" i="14"/>
  <c r="W38" i="14"/>
  <c r="T38" i="14"/>
  <c r="U38" i="14"/>
  <c r="R38" i="14"/>
  <c r="S38" i="14"/>
  <c r="Q38" i="14"/>
  <c r="P38" i="14"/>
  <c r="N37" i="14"/>
  <c r="O37" i="14"/>
  <c r="V37" i="14"/>
  <c r="W37" i="14"/>
  <c r="T37" i="14"/>
  <c r="U37" i="14"/>
  <c r="R37" i="14"/>
  <c r="S37" i="14"/>
  <c r="Q37" i="14"/>
  <c r="P37" i="14"/>
  <c r="N36" i="14"/>
  <c r="O36" i="14"/>
  <c r="V36" i="14"/>
  <c r="W36" i="14"/>
  <c r="T36" i="14"/>
  <c r="U36" i="14"/>
  <c r="R36" i="14"/>
  <c r="S36" i="14"/>
  <c r="Q36" i="14"/>
  <c r="P36" i="14"/>
  <c r="N35" i="14"/>
  <c r="O35" i="14"/>
  <c r="V35" i="14"/>
  <c r="W35" i="14"/>
  <c r="T35" i="14"/>
  <c r="U35" i="14"/>
  <c r="R35" i="14"/>
  <c r="S35" i="14"/>
  <c r="Q35" i="14"/>
  <c r="P35" i="14"/>
  <c r="N34" i="14"/>
  <c r="O34" i="14"/>
  <c r="V34" i="14"/>
  <c r="W34" i="14"/>
  <c r="T34" i="14"/>
  <c r="U34" i="14"/>
  <c r="R34" i="14"/>
  <c r="S34" i="14"/>
  <c r="Q34" i="14"/>
  <c r="P34" i="14"/>
  <c r="N33" i="14"/>
  <c r="O33" i="14"/>
  <c r="V33" i="14"/>
  <c r="W33" i="14"/>
  <c r="T33" i="14"/>
  <c r="U33" i="14"/>
  <c r="R33" i="14"/>
  <c r="S33" i="14"/>
  <c r="Q33" i="14"/>
  <c r="P33" i="14"/>
  <c r="N32" i="14"/>
  <c r="O32" i="14"/>
  <c r="V32" i="14"/>
  <c r="W32" i="14"/>
  <c r="T32" i="14"/>
  <c r="U32" i="14"/>
  <c r="R32" i="14"/>
  <c r="S32" i="14"/>
  <c r="Q32" i="14"/>
  <c r="P32" i="14"/>
  <c r="N31" i="14"/>
  <c r="O31" i="14"/>
  <c r="V31" i="14"/>
  <c r="W31" i="14"/>
  <c r="T31" i="14"/>
  <c r="U31" i="14"/>
  <c r="R31" i="14"/>
  <c r="S31" i="14"/>
  <c r="Q31" i="14"/>
  <c r="P31" i="14"/>
  <c r="N30" i="14"/>
  <c r="O30" i="14"/>
  <c r="V30" i="14"/>
  <c r="W30" i="14"/>
  <c r="T30" i="14"/>
  <c r="U30" i="14"/>
  <c r="R30" i="14"/>
  <c r="S30" i="14"/>
  <c r="Q30" i="14"/>
  <c r="P30" i="14"/>
  <c r="N29" i="14"/>
  <c r="O29" i="14"/>
  <c r="V29" i="14"/>
  <c r="W29" i="14"/>
  <c r="T29" i="14"/>
  <c r="U29" i="14"/>
  <c r="R29" i="14"/>
  <c r="S29" i="14"/>
  <c r="Q29" i="14"/>
  <c r="P29" i="14"/>
  <c r="N28" i="14"/>
  <c r="O28" i="14"/>
  <c r="V28" i="14"/>
  <c r="W28" i="14"/>
  <c r="T28" i="14"/>
  <c r="U28" i="14"/>
  <c r="R28" i="14"/>
  <c r="S28" i="14"/>
  <c r="Q28" i="14"/>
  <c r="P28" i="14"/>
  <c r="N27" i="14"/>
  <c r="O27" i="14"/>
  <c r="V27" i="14"/>
  <c r="W27" i="14"/>
  <c r="T27" i="14"/>
  <c r="U27" i="14"/>
  <c r="R27" i="14"/>
  <c r="S27" i="14"/>
  <c r="Q27" i="14"/>
  <c r="P27" i="14"/>
  <c r="N26" i="14"/>
  <c r="O26" i="14"/>
  <c r="V26" i="14"/>
  <c r="W26" i="14"/>
  <c r="T26" i="14"/>
  <c r="U26" i="14"/>
  <c r="R26" i="14"/>
  <c r="S26" i="14"/>
  <c r="Q26" i="14"/>
  <c r="P26" i="14"/>
  <c r="N25" i="14"/>
  <c r="O25" i="14"/>
  <c r="V25" i="14"/>
  <c r="W25" i="14"/>
  <c r="T25" i="14"/>
  <c r="U25" i="14"/>
  <c r="R25" i="14"/>
  <c r="S25" i="14"/>
  <c r="Q25" i="14"/>
  <c r="P25" i="14"/>
  <c r="N24" i="14"/>
  <c r="O24" i="14"/>
  <c r="V24" i="14"/>
  <c r="W24" i="14"/>
  <c r="T24" i="14"/>
  <c r="U24" i="14"/>
  <c r="R24" i="14"/>
  <c r="S24" i="14"/>
  <c r="Q24" i="14"/>
  <c r="P24" i="14"/>
  <c r="N23" i="14"/>
  <c r="O23" i="14"/>
  <c r="V23" i="14"/>
  <c r="W23" i="14"/>
  <c r="T23" i="14"/>
  <c r="U23" i="14"/>
  <c r="R23" i="14"/>
  <c r="S23" i="14"/>
  <c r="Q23" i="14"/>
  <c r="P23" i="14"/>
  <c r="N22" i="14"/>
  <c r="O22" i="14"/>
  <c r="V22" i="14"/>
  <c r="W22" i="14"/>
  <c r="T22" i="14"/>
  <c r="U22" i="14"/>
  <c r="R22" i="14"/>
  <c r="S22" i="14"/>
  <c r="Q22" i="14"/>
  <c r="P22" i="14"/>
  <c r="N21" i="14"/>
  <c r="O21" i="14"/>
  <c r="V21" i="14"/>
  <c r="W21" i="14"/>
  <c r="T21" i="14"/>
  <c r="U21" i="14"/>
  <c r="R21" i="14"/>
  <c r="S21" i="14"/>
  <c r="Q21" i="14"/>
  <c r="P21" i="14"/>
  <c r="N20" i="14"/>
  <c r="O20" i="14"/>
  <c r="V20" i="14"/>
  <c r="W20" i="14"/>
  <c r="T20" i="14"/>
  <c r="U20" i="14"/>
  <c r="R20" i="14"/>
  <c r="S20" i="14"/>
  <c r="Q20" i="14"/>
  <c r="P20" i="14"/>
  <c r="N19" i="14"/>
  <c r="O19" i="14"/>
  <c r="V19" i="14"/>
  <c r="W19" i="14"/>
  <c r="T19" i="14"/>
  <c r="U19" i="14"/>
  <c r="R19" i="14"/>
  <c r="S19" i="14"/>
  <c r="Q19" i="14"/>
  <c r="P19" i="14"/>
  <c r="N18" i="14"/>
  <c r="O18" i="14"/>
  <c r="V18" i="14"/>
  <c r="W18" i="14"/>
  <c r="T18" i="14"/>
  <c r="U18" i="14"/>
  <c r="R18" i="14"/>
  <c r="S18" i="14"/>
  <c r="Q18" i="14"/>
  <c r="P18" i="14"/>
  <c r="N17" i="14"/>
  <c r="O17" i="14"/>
  <c r="V17" i="14"/>
  <c r="W17" i="14"/>
  <c r="T17" i="14"/>
  <c r="U17" i="14"/>
  <c r="R17" i="14"/>
  <c r="S17" i="14"/>
  <c r="Q17" i="14"/>
  <c r="P17" i="14"/>
  <c r="N16" i="14"/>
  <c r="O16" i="14"/>
  <c r="V16" i="14"/>
  <c r="W16" i="14"/>
  <c r="T16" i="14"/>
  <c r="U16" i="14"/>
  <c r="R16" i="14"/>
  <c r="S16" i="14"/>
  <c r="Q16" i="14"/>
  <c r="P16" i="14"/>
  <c r="N15" i="14"/>
  <c r="O15" i="14"/>
  <c r="V15" i="14"/>
  <c r="W15" i="14"/>
  <c r="T15" i="14"/>
  <c r="U15" i="14"/>
  <c r="R15" i="14"/>
  <c r="S15" i="14"/>
  <c r="Q15" i="14"/>
  <c r="P15" i="14"/>
  <c r="N14" i="14"/>
  <c r="O14" i="14"/>
  <c r="V14" i="14"/>
  <c r="W14" i="14"/>
  <c r="T14" i="14"/>
  <c r="U14" i="14"/>
  <c r="R14" i="14"/>
  <c r="S14" i="14"/>
  <c r="Q14" i="14"/>
  <c r="P14" i="14"/>
  <c r="N13" i="14"/>
  <c r="O13" i="14"/>
  <c r="V13" i="14"/>
  <c r="W13" i="14"/>
  <c r="T13" i="14"/>
  <c r="U13" i="14"/>
  <c r="R13" i="14"/>
  <c r="S13" i="14"/>
  <c r="Q13" i="14"/>
  <c r="P13" i="14"/>
  <c r="N12" i="14"/>
  <c r="O12" i="14"/>
  <c r="V12" i="14"/>
  <c r="W12" i="14"/>
  <c r="T12" i="14"/>
  <c r="U12" i="14"/>
  <c r="R12" i="14"/>
  <c r="S12" i="14"/>
  <c r="Q12" i="14"/>
  <c r="P12" i="14"/>
  <c r="N11" i="14"/>
  <c r="O11" i="14"/>
  <c r="V11" i="14"/>
  <c r="W11" i="14"/>
  <c r="T11" i="14"/>
  <c r="U11" i="14"/>
  <c r="R11" i="14"/>
  <c r="S11" i="14"/>
  <c r="Q11" i="14"/>
  <c r="P11" i="14"/>
  <c r="N10" i="14"/>
  <c r="O10" i="14"/>
  <c r="V10" i="14"/>
  <c r="W10" i="14"/>
  <c r="T10" i="14"/>
  <c r="U10" i="14"/>
  <c r="R10" i="14"/>
  <c r="S10" i="14"/>
  <c r="Q10" i="14"/>
  <c r="P10" i="14"/>
  <c r="N9" i="14"/>
  <c r="O9" i="14"/>
  <c r="V9" i="14"/>
  <c r="W9" i="14"/>
  <c r="T9" i="14"/>
  <c r="U9" i="14"/>
  <c r="R9" i="14"/>
  <c r="S9" i="14"/>
  <c r="Q9" i="14"/>
  <c r="P9" i="14"/>
  <c r="N8" i="14"/>
  <c r="O8" i="14"/>
  <c r="V8" i="14"/>
  <c r="W8" i="14"/>
  <c r="T8" i="14"/>
  <c r="U8" i="14"/>
  <c r="R8" i="14"/>
  <c r="S8" i="14"/>
  <c r="Q8" i="14"/>
  <c r="P8" i="14"/>
  <c r="N7" i="14"/>
  <c r="O7" i="14"/>
  <c r="V7" i="14"/>
  <c r="W7" i="14"/>
  <c r="T7" i="14"/>
  <c r="U7" i="14"/>
  <c r="R7" i="14"/>
  <c r="S7" i="14"/>
  <c r="Q7" i="14"/>
  <c r="P7" i="14"/>
  <c r="Q1" i="14"/>
  <c r="Q2" i="14"/>
  <c r="S3" i="14"/>
  <c r="R3" i="14"/>
  <c r="N14" i="12"/>
  <c r="O14" i="12"/>
  <c r="V14" i="12"/>
  <c r="W14" i="12"/>
  <c r="T14" i="12"/>
  <c r="U14" i="12"/>
  <c r="R14" i="12"/>
  <c r="S14" i="12"/>
  <c r="Q14" i="12"/>
  <c r="P14" i="12"/>
  <c r="N13" i="12"/>
  <c r="O13" i="12"/>
  <c r="V13" i="12"/>
  <c r="W13" i="12"/>
  <c r="T13" i="12"/>
  <c r="U13" i="12"/>
  <c r="R13" i="12"/>
  <c r="S13" i="12"/>
  <c r="Q13" i="12"/>
  <c r="P13" i="12"/>
  <c r="N12" i="12"/>
  <c r="O12" i="12"/>
  <c r="V12" i="12"/>
  <c r="W12" i="12"/>
  <c r="T12" i="12"/>
  <c r="U12" i="12"/>
  <c r="R12" i="12"/>
  <c r="S12" i="12"/>
  <c r="Q12" i="12"/>
  <c r="P12" i="12"/>
  <c r="N11" i="12"/>
  <c r="O11" i="12"/>
  <c r="V11" i="12"/>
  <c r="W11" i="12"/>
  <c r="T11" i="12"/>
  <c r="U11" i="12"/>
  <c r="R11" i="12"/>
  <c r="S11" i="12"/>
  <c r="Q11" i="12"/>
  <c r="P11" i="12"/>
  <c r="N10" i="12"/>
  <c r="O10" i="12"/>
  <c r="V10" i="12"/>
  <c r="W10" i="12"/>
  <c r="T10" i="12"/>
  <c r="U10" i="12"/>
  <c r="R10" i="12"/>
  <c r="S10" i="12"/>
  <c r="Q10" i="12"/>
  <c r="P10" i="12"/>
  <c r="N9" i="12"/>
  <c r="O9" i="12"/>
  <c r="V9" i="12"/>
  <c r="W9" i="12"/>
  <c r="T9" i="12"/>
  <c r="U9" i="12"/>
  <c r="R9" i="12"/>
  <c r="S9" i="12"/>
  <c r="Q9" i="12"/>
  <c r="P9" i="12"/>
  <c r="N8" i="12"/>
  <c r="O8" i="12"/>
  <c r="V8" i="12"/>
  <c r="W8" i="12"/>
  <c r="T8" i="12"/>
  <c r="U8" i="12"/>
  <c r="R8" i="12"/>
  <c r="S8" i="12"/>
  <c r="Q8" i="12"/>
  <c r="P8" i="12"/>
  <c r="N7" i="12"/>
  <c r="O7" i="12"/>
  <c r="V7" i="12"/>
  <c r="W7" i="12"/>
  <c r="T7" i="12"/>
  <c r="U7" i="12"/>
  <c r="R7" i="12"/>
  <c r="S7" i="12"/>
  <c r="Q7" i="12"/>
  <c r="P7" i="12"/>
  <c r="N6" i="12"/>
  <c r="O6" i="12"/>
  <c r="V6" i="12"/>
  <c r="W6" i="12"/>
  <c r="T6" i="12"/>
  <c r="U6" i="12"/>
  <c r="R6" i="12"/>
  <c r="S6" i="12"/>
  <c r="Q6" i="12"/>
  <c r="P6" i="12"/>
  <c r="Q1" i="12"/>
  <c r="Q2" i="12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7" i="5"/>
  <c r="N8" i="5"/>
  <c r="T8" i="5"/>
  <c r="U8" i="5"/>
  <c r="N9" i="5"/>
  <c r="T9" i="5"/>
  <c r="U9" i="5"/>
  <c r="N10" i="5"/>
  <c r="V10" i="5"/>
  <c r="W10" i="5"/>
  <c r="N11" i="5"/>
  <c r="R11" i="5"/>
  <c r="S11" i="5"/>
  <c r="N12" i="5"/>
  <c r="T12" i="5"/>
  <c r="U12" i="5"/>
  <c r="N13" i="5"/>
  <c r="R13" i="5"/>
  <c r="S13" i="5"/>
  <c r="N14" i="5"/>
  <c r="T14" i="5"/>
  <c r="U14" i="5"/>
  <c r="N15" i="5"/>
  <c r="R15" i="5"/>
  <c r="S15" i="5"/>
  <c r="N16" i="5"/>
  <c r="T16" i="5"/>
  <c r="U16" i="5"/>
  <c r="N17" i="5"/>
  <c r="T17" i="5"/>
  <c r="U17" i="5"/>
  <c r="N18" i="5"/>
  <c r="T18" i="5"/>
  <c r="U18" i="5"/>
  <c r="N19" i="5"/>
  <c r="R19" i="5"/>
  <c r="S19" i="5"/>
  <c r="N20" i="5"/>
  <c r="R20" i="5"/>
  <c r="S20" i="5"/>
  <c r="N21" i="5"/>
  <c r="R21" i="5"/>
  <c r="S21" i="5"/>
  <c r="N22" i="5"/>
  <c r="V22" i="5"/>
  <c r="W22" i="5"/>
  <c r="S23" i="5"/>
  <c r="N24" i="5"/>
  <c r="R24" i="5"/>
  <c r="S24" i="5"/>
  <c r="N25" i="5"/>
  <c r="V25" i="5"/>
  <c r="W25" i="5"/>
  <c r="N26" i="5"/>
  <c r="T26" i="5"/>
  <c r="U26" i="5"/>
  <c r="N27" i="5"/>
  <c r="R27" i="5"/>
  <c r="S27" i="5"/>
  <c r="N28" i="5"/>
  <c r="V28" i="5"/>
  <c r="W28" i="5"/>
  <c r="N29" i="5"/>
  <c r="V29" i="5"/>
  <c r="W29" i="5"/>
  <c r="N30" i="5"/>
  <c r="V30" i="5"/>
  <c r="W30" i="5"/>
  <c r="N31" i="5"/>
  <c r="R31" i="5"/>
  <c r="S31" i="5"/>
  <c r="N32" i="5"/>
  <c r="T32" i="5"/>
  <c r="U32" i="5"/>
  <c r="N33" i="5"/>
  <c r="T33" i="5"/>
  <c r="U33" i="5"/>
  <c r="N34" i="5"/>
  <c r="T34" i="5"/>
  <c r="U34" i="5"/>
  <c r="N35" i="5"/>
  <c r="R35" i="5"/>
  <c r="S35" i="5"/>
  <c r="N36" i="5"/>
  <c r="R36" i="5"/>
  <c r="S36" i="5"/>
  <c r="N37" i="5"/>
  <c r="R37" i="5"/>
  <c r="S37" i="5"/>
  <c r="N38" i="5"/>
  <c r="T38" i="5"/>
  <c r="U38" i="5"/>
  <c r="N39" i="5"/>
  <c r="R39" i="5"/>
  <c r="S39" i="5"/>
  <c r="R8" i="5"/>
  <c r="S8" i="5"/>
  <c r="R17" i="5"/>
  <c r="S17" i="5"/>
  <c r="R32" i="5"/>
  <c r="S32" i="5"/>
  <c r="S7" i="5"/>
  <c r="V33" i="5"/>
  <c r="W33" i="5"/>
  <c r="T36" i="5"/>
  <c r="U36" i="5"/>
  <c r="R28" i="5"/>
  <c r="S28" i="5"/>
  <c r="T37" i="5"/>
  <c r="U37" i="5"/>
  <c r="T28" i="5"/>
  <c r="U28" i="5"/>
  <c r="R30" i="5"/>
  <c r="S30" i="5"/>
  <c r="R16" i="5"/>
  <c r="S16" i="5"/>
  <c r="V36" i="5"/>
  <c r="W36" i="5"/>
  <c r="T31" i="5"/>
  <c r="U31" i="5"/>
  <c r="T24" i="5"/>
  <c r="U24" i="5"/>
  <c r="V11" i="5"/>
  <c r="W11" i="5"/>
  <c r="T15" i="5"/>
  <c r="U15" i="5"/>
  <c r="V24" i="5"/>
  <c r="W24" i="5"/>
  <c r="R25" i="5"/>
  <c r="S25" i="5"/>
  <c r="V20" i="5"/>
  <c r="W20" i="5"/>
  <c r="R12" i="5"/>
  <c r="S12" i="5"/>
  <c r="T21" i="5"/>
  <c r="U21" i="5"/>
  <c r="V19" i="5"/>
  <c r="W19" i="5"/>
  <c r="V32" i="5"/>
  <c r="W32" i="5"/>
  <c r="V27" i="5"/>
  <c r="W27" i="5"/>
  <c r="T20" i="5"/>
  <c r="U20" i="5"/>
  <c r="V16" i="5"/>
  <c r="W16" i="5"/>
  <c r="V12" i="5"/>
  <c r="W12" i="5"/>
  <c r="V8" i="5"/>
  <c r="W8" i="5"/>
  <c r="T35" i="5"/>
  <c r="U35" i="5"/>
  <c r="V35" i="5"/>
  <c r="W35" i="5"/>
  <c r="T23" i="5"/>
  <c r="U23" i="5"/>
  <c r="T39" i="5"/>
  <c r="U39" i="5"/>
  <c r="V31" i="5"/>
  <c r="W31" i="5"/>
  <c r="V23" i="5"/>
  <c r="W23" i="5"/>
  <c r="R18" i="5"/>
  <c r="S18" i="5"/>
  <c r="V39" i="5"/>
  <c r="W39" i="5"/>
  <c r="R34" i="5"/>
  <c r="S34" i="5"/>
  <c r="T27" i="5"/>
  <c r="U27" i="5"/>
  <c r="T19" i="5"/>
  <c r="U19" i="5"/>
  <c r="V37" i="5"/>
  <c r="W37" i="5"/>
  <c r="R29" i="5"/>
  <c r="S29" i="5"/>
  <c r="T25" i="5"/>
  <c r="U25" i="5"/>
  <c r="V21" i="5"/>
  <c r="W21" i="5"/>
  <c r="R38" i="5"/>
  <c r="S38" i="5"/>
  <c r="T29" i="5"/>
  <c r="U29" i="5"/>
  <c r="R22" i="5"/>
  <c r="S22" i="5"/>
  <c r="V9" i="5"/>
  <c r="W9" i="5"/>
  <c r="R33" i="5"/>
  <c r="S33" i="5"/>
  <c r="R26" i="5"/>
  <c r="S26" i="5"/>
  <c r="T13" i="5"/>
  <c r="U13" i="5"/>
  <c r="T11" i="5"/>
  <c r="U11" i="5"/>
  <c r="V15" i="5"/>
  <c r="W15" i="5"/>
  <c r="R10" i="5"/>
  <c r="S10" i="5"/>
  <c r="V17" i="5"/>
  <c r="W17" i="5"/>
  <c r="R14" i="5"/>
  <c r="S14" i="5"/>
  <c r="R9" i="5"/>
  <c r="S9" i="5"/>
  <c r="V7" i="5"/>
  <c r="W7" i="5"/>
  <c r="V13" i="5"/>
  <c r="W13" i="5"/>
  <c r="T7" i="5"/>
  <c r="U7" i="5"/>
  <c r="T30" i="5"/>
  <c r="U30" i="5"/>
  <c r="T22" i="5"/>
  <c r="U22" i="5"/>
  <c r="T10" i="5"/>
  <c r="U10" i="5"/>
  <c r="V38" i="5"/>
  <c r="W38" i="5"/>
  <c r="V34" i="5"/>
  <c r="W34" i="5"/>
  <c r="V26" i="5"/>
  <c r="W26" i="5"/>
  <c r="V18" i="5"/>
  <c r="W18" i="5"/>
  <c r="V14" i="5"/>
  <c r="W14" i="5"/>
</calcChain>
</file>

<file path=xl/sharedStrings.xml><?xml version="1.0" encoding="utf-8"?>
<sst xmlns="http://schemas.openxmlformats.org/spreadsheetml/2006/main" count="418" uniqueCount="39">
  <si>
    <t>Weld</t>
  </si>
  <si>
    <t>Baseplate</t>
  </si>
  <si>
    <t>1/3Weld</t>
  </si>
  <si>
    <t>2/3Weld</t>
  </si>
  <si>
    <t>Material</t>
  </si>
  <si>
    <t>Depth</t>
  </si>
  <si>
    <t>X</t>
  </si>
  <si>
    <t>STRAIN</t>
  </si>
  <si>
    <t>DSTRAIN</t>
  </si>
  <si>
    <t>Transverse</t>
  </si>
  <si>
    <t>Normal</t>
  </si>
  <si>
    <t>Longitudinal</t>
  </si>
  <si>
    <t>Lattice strains</t>
  </si>
  <si>
    <t>Stresses</t>
  </si>
  <si>
    <t xml:space="preserve">E = </t>
  </si>
  <si>
    <t xml:space="preserve">nu = </t>
  </si>
  <si>
    <t>Gpa</t>
  </si>
  <si>
    <t>STRESS</t>
  </si>
  <si>
    <t>DSTRESS</t>
  </si>
  <si>
    <t>Sumstrain</t>
  </si>
  <si>
    <t>Dsumstrain</t>
  </si>
  <si>
    <t xml:space="preserve">G = </t>
  </si>
  <si>
    <t>Enu/(1+nu)(1-2nu) =</t>
  </si>
  <si>
    <t>1/4weld</t>
  </si>
  <si>
    <t xml:space="preserve"> </t>
  </si>
  <si>
    <t>Norm/Tran</t>
  </si>
  <si>
    <t>Long</t>
  </si>
  <si>
    <t>d0's</t>
  </si>
  <si>
    <t>1/2Weld</t>
  </si>
  <si>
    <t>Long ISIS</t>
  </si>
  <si>
    <t>Norm ISIS</t>
  </si>
  <si>
    <t>Tran ISIS</t>
  </si>
  <si>
    <t>Dist</t>
  </si>
  <si>
    <t>Dist  weld c/l</t>
  </si>
  <si>
    <t>error</t>
  </si>
  <si>
    <t>x-ray</t>
  </si>
  <si>
    <t>X-ray tran</t>
  </si>
  <si>
    <t>weld C</t>
  </si>
  <si>
    <t>weld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</si>
</sst>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8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/>
    <xf numFmtId="0" fontId="0" fillId="34" borderId="0" xfId="0" applyFill="1"/>
    <xf numFmtId="1" fontId="0" fillId="34" borderId="0" xfId="0" applyNumberFormat="1" applyFill="1" applyAlignment="1">
      <alignment horizontal="center"/>
    </xf>
    <xf numFmtId="0" fontId="0" fillId="35" borderId="0" xfId="0" applyFill="1"/>
    <xf numFmtId="1" fontId="0" fillId="35" borderId="0" xfId="0" applyNumberFormat="1" applyFill="1" applyAlignment="1">
      <alignment horizontal="center"/>
    </xf>
    <xf numFmtId="0" fontId="0" fillId="34" borderId="0" xfId="0" applyFill="1" applyAlignment="1">
      <alignment horizontal="center"/>
    </xf>
    <xf numFmtId="0" fontId="0" fillId="35" borderId="0" xfId="0" applyFill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0" fontId="0" fillId="34" borderId="0" xfId="0" applyNumberFormat="1" applyFill="1" applyAlignment="1">
      <alignment horizontal="center"/>
    </xf>
    <xf numFmtId="0" fontId="0" fillId="35" borderId="0" xfId="0" applyNumberFormat="1" applyFill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0" fillId="33" borderId="0" xfId="0" applyFill="1" applyAlignment="1">
      <alignment horizontal="center"/>
    </xf>
    <xf numFmtId="0" fontId="16" fillId="33" borderId="0" xfId="0" applyFont="1" applyFill="1" applyAlignment="1">
      <alignment horizontal="center"/>
    </xf>
  </cellXfs>
  <cellStyles count="18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C_stress_0.15!$Q$7:$Q$39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C_stress_0.15!$R$7:$R$39</c:f>
              <c:numCache>
                <c:formatCode>0</c:formatCode>
                <c:ptCount val="33"/>
                <c:pt idx="0">
                  <c:v>93.23992367000035</c:v>
                </c:pt>
                <c:pt idx="1">
                  <c:v>-71.51662623797012</c:v>
                </c:pt>
                <c:pt idx="2">
                  <c:v>11.03891114949754</c:v>
                </c:pt>
                <c:pt idx="3">
                  <c:v>123.7596628574784</c:v>
                </c:pt>
                <c:pt idx="4">
                  <c:v>-54.00051152563285</c:v>
                </c:pt>
                <c:pt idx="5">
                  <c:v>-130.5752916045816</c:v>
                </c:pt>
                <c:pt idx="6">
                  <c:v>-30.40471500241442</c:v>
                </c:pt>
                <c:pt idx="7">
                  <c:v>-301.6371745240207</c:v>
                </c:pt>
                <c:pt idx="8">
                  <c:v>-315.1777001254765</c:v>
                </c:pt>
                <c:pt idx="9">
                  <c:v>-291.7288583264254</c:v>
                </c:pt>
                <c:pt idx="10">
                  <c:v>-257.2548815371056</c:v>
                </c:pt>
                <c:pt idx="11">
                  <c:v>-290.1704215856685</c:v>
                </c:pt>
                <c:pt idx="12">
                  <c:v>-250.9974864203703</c:v>
                </c:pt>
                <c:pt idx="13">
                  <c:v>-295.1567924079392</c:v>
                </c:pt>
                <c:pt idx="14">
                  <c:v>-291.5697119464256</c:v>
                </c:pt>
                <c:pt idx="15">
                  <c:v>-243.1581817769531</c:v>
                </c:pt>
                <c:pt idx="16">
                  <c:v>-345.2203127312335</c:v>
                </c:pt>
                <c:pt idx="17">
                  <c:v>-238.8636196986281</c:v>
                </c:pt>
                <c:pt idx="18">
                  <c:v>-240.7842288682984</c:v>
                </c:pt>
                <c:pt idx="19">
                  <c:v>-306.6673579850375</c:v>
                </c:pt>
                <c:pt idx="20">
                  <c:v>-144.328815836951</c:v>
                </c:pt>
                <c:pt idx="21">
                  <c:v>-95.91499105704276</c:v>
                </c:pt>
                <c:pt idx="22">
                  <c:v>-174.7292914162143</c:v>
                </c:pt>
                <c:pt idx="23">
                  <c:v>-123.773734428111</c:v>
                </c:pt>
                <c:pt idx="24">
                  <c:v>-127.871838674732</c:v>
                </c:pt>
                <c:pt idx="25">
                  <c:v>-303.5192817150492</c:v>
                </c:pt>
                <c:pt idx="26">
                  <c:v>148.8631051365392</c:v>
                </c:pt>
                <c:pt idx="27">
                  <c:v>-106.3931398446773</c:v>
                </c:pt>
                <c:pt idx="28">
                  <c:v>-71.35231594225347</c:v>
                </c:pt>
                <c:pt idx="29">
                  <c:v>-32.29609715511318</c:v>
                </c:pt>
                <c:pt idx="30">
                  <c:v>-85.1416988971246</c:v>
                </c:pt>
                <c:pt idx="31">
                  <c:v>92.53000959081813</c:v>
                </c:pt>
                <c:pt idx="32">
                  <c:v>18.15446011620321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C_stress_0.15!$U$7:$U$47</c:f>
                <c:numCache>
                  <c:formatCode>General</c:formatCode>
                  <c:ptCount val="41"/>
                  <c:pt idx="0">
                    <c:v>84.72874997905375</c:v>
                  </c:pt>
                  <c:pt idx="1">
                    <c:v>93.73314465656662</c:v>
                  </c:pt>
                  <c:pt idx="2">
                    <c:v>70.73148185024815</c:v>
                  </c:pt>
                  <c:pt idx="3">
                    <c:v>89.53409300916854</c:v>
                  </c:pt>
                  <c:pt idx="4">
                    <c:v>102.3178584038161</c:v>
                  </c:pt>
                  <c:pt idx="5">
                    <c:v>79.87680980735442</c:v>
                  </c:pt>
                  <c:pt idx="6">
                    <c:v>96.63365460549874</c:v>
                  </c:pt>
                  <c:pt idx="7">
                    <c:v>90.22919825306224</c:v>
                  </c:pt>
                  <c:pt idx="8">
                    <c:v>140.2282358519153</c:v>
                  </c:pt>
                  <c:pt idx="9">
                    <c:v>141.7172508307186</c:v>
                  </c:pt>
                  <c:pt idx="10">
                    <c:v>122.0664825614115</c:v>
                  </c:pt>
                  <c:pt idx="11">
                    <c:v>147.1813160668408</c:v>
                  </c:pt>
                  <c:pt idx="12">
                    <c:v>153.8782163841932</c:v>
                  </c:pt>
                  <c:pt idx="13">
                    <c:v>170.9053119329541</c:v>
                  </c:pt>
                  <c:pt idx="14">
                    <c:v>200.3670991243058</c:v>
                  </c:pt>
                  <c:pt idx="15">
                    <c:v>166.5264376500484</c:v>
                  </c:pt>
                  <c:pt idx="16">
                    <c:v>168.0841107243193</c:v>
                  </c:pt>
                  <c:pt idx="17">
                    <c:v>260.6048167448204</c:v>
                  </c:pt>
                  <c:pt idx="18">
                    <c:v>184.0808229998589</c:v>
                  </c:pt>
                  <c:pt idx="19">
                    <c:v>132.6882990481063</c:v>
                  </c:pt>
                  <c:pt idx="20">
                    <c:v>150.4204848988069</c:v>
                  </c:pt>
                  <c:pt idx="21">
                    <c:v>146.268050074767</c:v>
                  </c:pt>
                  <c:pt idx="22">
                    <c:v>214.4477417139607</c:v>
                  </c:pt>
                  <c:pt idx="23">
                    <c:v>182.1552704679448</c:v>
                  </c:pt>
                  <c:pt idx="24">
                    <c:v>155.5375720382595</c:v>
                  </c:pt>
                  <c:pt idx="25">
                    <c:v>163.3432420875182</c:v>
                  </c:pt>
                  <c:pt idx="26">
                    <c:v>86.58357329025323</c:v>
                  </c:pt>
                  <c:pt idx="27">
                    <c:v>95.95261104655179</c:v>
                  </c:pt>
                  <c:pt idx="28">
                    <c:v>93.2547089893803</c:v>
                  </c:pt>
                  <c:pt idx="29">
                    <c:v>101.4129110742234</c:v>
                  </c:pt>
                  <c:pt idx="30">
                    <c:v>77.59808512803647</c:v>
                  </c:pt>
                  <c:pt idx="31">
                    <c:v>82.01321623533404</c:v>
                  </c:pt>
                  <c:pt idx="32">
                    <c:v>111.0699276020005</c:v>
                  </c:pt>
                </c:numCache>
              </c:numRef>
            </c:plus>
            <c:minus>
              <c:numRef>
                <c:f>C_stress_0.15!$U$7:$U$47</c:f>
                <c:numCache>
                  <c:formatCode>General</c:formatCode>
                  <c:ptCount val="41"/>
                  <c:pt idx="0">
                    <c:v>84.72874997905375</c:v>
                  </c:pt>
                  <c:pt idx="1">
                    <c:v>93.73314465656662</c:v>
                  </c:pt>
                  <c:pt idx="2">
                    <c:v>70.73148185024815</c:v>
                  </c:pt>
                  <c:pt idx="3">
                    <c:v>89.53409300916854</c:v>
                  </c:pt>
                  <c:pt idx="4">
                    <c:v>102.3178584038161</c:v>
                  </c:pt>
                  <c:pt idx="5">
                    <c:v>79.87680980735442</c:v>
                  </c:pt>
                  <c:pt idx="6">
                    <c:v>96.63365460549874</c:v>
                  </c:pt>
                  <c:pt idx="7">
                    <c:v>90.22919825306224</c:v>
                  </c:pt>
                  <c:pt idx="8">
                    <c:v>140.2282358519153</c:v>
                  </c:pt>
                  <c:pt idx="9">
                    <c:v>141.7172508307186</c:v>
                  </c:pt>
                  <c:pt idx="10">
                    <c:v>122.0664825614115</c:v>
                  </c:pt>
                  <c:pt idx="11">
                    <c:v>147.1813160668408</c:v>
                  </c:pt>
                  <c:pt idx="12">
                    <c:v>153.8782163841932</c:v>
                  </c:pt>
                  <c:pt idx="13">
                    <c:v>170.9053119329541</c:v>
                  </c:pt>
                  <c:pt idx="14">
                    <c:v>200.3670991243058</c:v>
                  </c:pt>
                  <c:pt idx="15">
                    <c:v>166.5264376500484</c:v>
                  </c:pt>
                  <c:pt idx="16">
                    <c:v>168.0841107243193</c:v>
                  </c:pt>
                  <c:pt idx="17">
                    <c:v>260.6048167448204</c:v>
                  </c:pt>
                  <c:pt idx="18">
                    <c:v>184.0808229998589</c:v>
                  </c:pt>
                  <c:pt idx="19">
                    <c:v>132.6882990481063</c:v>
                  </c:pt>
                  <c:pt idx="20">
                    <c:v>150.4204848988069</c:v>
                  </c:pt>
                  <c:pt idx="21">
                    <c:v>146.268050074767</c:v>
                  </c:pt>
                  <c:pt idx="22">
                    <c:v>214.4477417139607</c:v>
                  </c:pt>
                  <c:pt idx="23">
                    <c:v>182.1552704679448</c:v>
                  </c:pt>
                  <c:pt idx="24">
                    <c:v>155.5375720382595</c:v>
                  </c:pt>
                  <c:pt idx="25">
                    <c:v>163.3432420875182</c:v>
                  </c:pt>
                  <c:pt idx="26">
                    <c:v>86.58357329025323</c:v>
                  </c:pt>
                  <c:pt idx="27">
                    <c:v>95.95261104655179</c:v>
                  </c:pt>
                  <c:pt idx="28">
                    <c:v>93.2547089893803</c:v>
                  </c:pt>
                  <c:pt idx="29">
                    <c:v>101.4129110742234</c:v>
                  </c:pt>
                  <c:pt idx="30">
                    <c:v>77.59808512803647</c:v>
                  </c:pt>
                  <c:pt idx="31">
                    <c:v>82.01321623533404</c:v>
                  </c:pt>
                  <c:pt idx="32">
                    <c:v>111.0699276020005</c:v>
                  </c:pt>
                </c:numCache>
              </c:numRef>
            </c:minus>
          </c:errBars>
          <c:xVal>
            <c:numRef>
              <c:f>C_stress_0.15!$Q$7:$Q$39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C_stress_0.15!$T$7:$T$39</c:f>
              <c:numCache>
                <c:formatCode>0</c:formatCode>
                <c:ptCount val="33"/>
                <c:pt idx="0">
                  <c:v>32.44659425380222</c:v>
                </c:pt>
                <c:pt idx="1">
                  <c:v>-266.2440756614239</c:v>
                </c:pt>
                <c:pt idx="2">
                  <c:v>-100.1301950246704</c:v>
                </c:pt>
                <c:pt idx="3">
                  <c:v>8.21584229271024</c:v>
                </c:pt>
                <c:pt idx="4">
                  <c:v>-108.9618897263892</c:v>
                </c:pt>
                <c:pt idx="5">
                  <c:v>-245.4544911744578</c:v>
                </c:pt>
                <c:pt idx="6">
                  <c:v>-235.3216401599096</c:v>
                </c:pt>
                <c:pt idx="7">
                  <c:v>-607.6221738105376</c:v>
                </c:pt>
                <c:pt idx="8">
                  <c:v>-309.347545083074</c:v>
                </c:pt>
                <c:pt idx="9">
                  <c:v>-183.0934027947183</c:v>
                </c:pt>
                <c:pt idx="10">
                  <c:v>100.0176858013853</c:v>
                </c:pt>
                <c:pt idx="11">
                  <c:v>103.4972511777549</c:v>
                </c:pt>
                <c:pt idx="12">
                  <c:v>154.43525694607</c:v>
                </c:pt>
                <c:pt idx="13">
                  <c:v>279.4956983525661</c:v>
                </c:pt>
                <c:pt idx="14">
                  <c:v>318.5631084535109</c:v>
                </c:pt>
                <c:pt idx="15">
                  <c:v>359.8635449301238</c:v>
                </c:pt>
                <c:pt idx="16">
                  <c:v>323.6216675823779</c:v>
                </c:pt>
                <c:pt idx="17">
                  <c:v>272.747369479666</c:v>
                </c:pt>
                <c:pt idx="18">
                  <c:v>306.7917180303199</c:v>
                </c:pt>
                <c:pt idx="19">
                  <c:v>71.01112892416753</c:v>
                </c:pt>
                <c:pt idx="20">
                  <c:v>266.3159689559064</c:v>
                </c:pt>
                <c:pt idx="21">
                  <c:v>251.9095510466786</c:v>
                </c:pt>
                <c:pt idx="22">
                  <c:v>59.12188740842331</c:v>
                </c:pt>
                <c:pt idx="23">
                  <c:v>-221.3894134163643</c:v>
                </c:pt>
                <c:pt idx="24">
                  <c:v>-267.9721494791461</c:v>
                </c:pt>
                <c:pt idx="25">
                  <c:v>-613.0563658967009</c:v>
                </c:pt>
                <c:pt idx="26">
                  <c:v>-180.1746494991193</c:v>
                </c:pt>
                <c:pt idx="27">
                  <c:v>-239.9556432930994</c:v>
                </c:pt>
                <c:pt idx="28">
                  <c:v>-124.7385747302002</c:v>
                </c:pt>
                <c:pt idx="29">
                  <c:v>-115.1274051611473</c:v>
                </c:pt>
                <c:pt idx="30">
                  <c:v>-205.0511900641584</c:v>
                </c:pt>
                <c:pt idx="31">
                  <c:v>-51.13318313880105</c:v>
                </c:pt>
                <c:pt idx="32">
                  <c:v>-171.8863562725076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C_stress_0.15!$Q$7:$Q$39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C_stress_0.15!$V$7:$V$39</c:f>
              <c:numCache>
                <c:formatCode>0</c:formatCode>
                <c:ptCount val="33"/>
                <c:pt idx="0">
                  <c:v>93.4063734294759</c:v>
                </c:pt>
                <c:pt idx="1">
                  <c:v>-64.54141222639148</c:v>
                </c:pt>
                <c:pt idx="2">
                  <c:v>175.7012393729801</c:v>
                </c:pt>
                <c:pt idx="3">
                  <c:v>526.0553848327639</c:v>
                </c:pt>
                <c:pt idx="4">
                  <c:v>362.9328691323059</c:v>
                </c:pt>
                <c:pt idx="5">
                  <c:v>291.3655156074648</c:v>
                </c:pt>
                <c:pt idx="6">
                  <c:v>143.8455290242585</c:v>
                </c:pt>
                <c:pt idx="7">
                  <c:v>-151.7244687798333</c:v>
                </c:pt>
                <c:pt idx="8">
                  <c:v>-600.3768479004977</c:v>
                </c:pt>
                <c:pt idx="9">
                  <c:v>-465.2166489064973</c:v>
                </c:pt>
                <c:pt idx="10">
                  <c:v>-381.3063619427411</c:v>
                </c:pt>
                <c:pt idx="11">
                  <c:v>-260.0197122022644</c:v>
                </c:pt>
                <c:pt idx="12">
                  <c:v>-284.0618324265691</c:v>
                </c:pt>
                <c:pt idx="13">
                  <c:v>-237.6137934186358</c:v>
                </c:pt>
                <c:pt idx="14">
                  <c:v>-253.4795619191839</c:v>
                </c:pt>
                <c:pt idx="15">
                  <c:v>-207.4997980367494</c:v>
                </c:pt>
                <c:pt idx="16">
                  <c:v>-200.2766635261569</c:v>
                </c:pt>
                <c:pt idx="17">
                  <c:v>-204.0774465868582</c:v>
                </c:pt>
                <c:pt idx="18">
                  <c:v>-192.2691505358825</c:v>
                </c:pt>
                <c:pt idx="19">
                  <c:v>-443.7561135616618</c:v>
                </c:pt>
                <c:pt idx="20">
                  <c:v>-217.2395730363798</c:v>
                </c:pt>
                <c:pt idx="21">
                  <c:v>-221.2901372471761</c:v>
                </c:pt>
                <c:pt idx="22">
                  <c:v>-280.2182776382983</c:v>
                </c:pt>
                <c:pt idx="23">
                  <c:v>-248.7823249152852</c:v>
                </c:pt>
                <c:pt idx="24">
                  <c:v>-465.8170610693721</c:v>
                </c:pt>
                <c:pt idx="25">
                  <c:v>-404.7828551201564</c:v>
                </c:pt>
                <c:pt idx="26">
                  <c:v>562.87835153245</c:v>
                </c:pt>
                <c:pt idx="27">
                  <c:v>432.2589427888691</c:v>
                </c:pt>
                <c:pt idx="28">
                  <c:v>310.1958945925712</c:v>
                </c:pt>
                <c:pt idx="29">
                  <c:v>114.079240057555</c:v>
                </c:pt>
                <c:pt idx="30">
                  <c:v>-45.07344207685915</c:v>
                </c:pt>
                <c:pt idx="31">
                  <c:v>172.4779603783089</c:v>
                </c:pt>
                <c:pt idx="32">
                  <c:v>2.92395874995459</c:v>
                </c:pt>
              </c:numCache>
            </c:numRef>
          </c:yVal>
          <c:smooth val="0"/>
        </c:ser>
        <c:ser>
          <c:idx val="3"/>
          <c:order val="3"/>
          <c:tx>
            <c:v>boundary</c:v>
          </c:tx>
          <c:spPr>
            <a:ln w="127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C_stress_0.15!$AX$2:$AX$3</c:f>
              <c:numCache>
                <c:formatCode>General</c:formatCode>
                <c:ptCount val="2"/>
                <c:pt idx="0">
                  <c:v>-8.83</c:v>
                </c:pt>
                <c:pt idx="1">
                  <c:v>-8.83</c:v>
                </c:pt>
              </c:numCache>
            </c:numRef>
          </c:xVal>
          <c:yVal>
            <c:numRef>
              <c:f>C_stress_0.15!$AX$5:$AX$6</c:f>
              <c:numCache>
                <c:formatCode>General</c:formatCode>
                <c:ptCount val="2"/>
                <c:pt idx="0">
                  <c:v>-800.0</c:v>
                </c:pt>
                <c:pt idx="1">
                  <c:v>600.0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C_stress_0.15!$AY$2:$AY$3</c:f>
              <c:numCache>
                <c:formatCode>General</c:formatCode>
                <c:ptCount val="2"/>
                <c:pt idx="0">
                  <c:v>9.16</c:v>
                </c:pt>
                <c:pt idx="1">
                  <c:v>9.16</c:v>
                </c:pt>
              </c:numCache>
            </c:numRef>
          </c:xVal>
          <c:yVal>
            <c:numRef>
              <c:f>C_stress_0.15!$AY$5:$AY$6</c:f>
              <c:numCache>
                <c:formatCode>General</c:formatCode>
                <c:ptCount val="2"/>
                <c:pt idx="0">
                  <c:v>-800.0</c:v>
                </c:pt>
                <c:pt idx="1">
                  <c:v>600.0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007384"/>
        <c:axId val="-2104004168"/>
      </c:scatterChart>
      <c:valAx>
        <c:axId val="-21040073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04004168"/>
        <c:crosses val="autoZero"/>
        <c:crossBetween val="midCat"/>
      </c:valAx>
      <c:valAx>
        <c:axId val="-2104004168"/>
        <c:scaling>
          <c:orientation val="minMax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040073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C_stress_Xray!$T$52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C_stress_Xray!$S$67:$S$75</c:f>
              <c:numCache>
                <c:formatCode>General</c:formatCode>
                <c:ptCount val="9"/>
                <c:pt idx="0">
                  <c:v>-20.0</c:v>
                </c:pt>
                <c:pt idx="1">
                  <c:v>-12.0</c:v>
                </c:pt>
                <c:pt idx="2">
                  <c:v>-8.0</c:v>
                </c:pt>
                <c:pt idx="3">
                  <c:v>-5.0</c:v>
                </c:pt>
                <c:pt idx="4">
                  <c:v>0.0</c:v>
                </c:pt>
                <c:pt idx="5">
                  <c:v>2.0</c:v>
                </c:pt>
                <c:pt idx="6">
                  <c:v>8.0</c:v>
                </c:pt>
                <c:pt idx="7">
                  <c:v>12.0</c:v>
                </c:pt>
                <c:pt idx="8">
                  <c:v>20.0</c:v>
                </c:pt>
              </c:numCache>
            </c:numRef>
          </c:xVal>
          <c:yVal>
            <c:numRef>
              <c:f>C_stress_Xray!$T$67:$T$75</c:f>
              <c:numCache>
                <c:formatCode>General</c:formatCode>
                <c:ptCount val="9"/>
                <c:pt idx="0">
                  <c:v>-30.0</c:v>
                </c:pt>
                <c:pt idx="1">
                  <c:v>-167.0</c:v>
                </c:pt>
                <c:pt idx="2">
                  <c:v>161.0</c:v>
                </c:pt>
                <c:pt idx="3">
                  <c:v>763.0</c:v>
                </c:pt>
                <c:pt idx="4">
                  <c:v>764.0</c:v>
                </c:pt>
                <c:pt idx="5">
                  <c:v>167.0</c:v>
                </c:pt>
                <c:pt idx="8">
                  <c:v>-10.0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C_stress_Xray!$U$7:$U$47</c:f>
                <c:numCache>
                  <c:formatCode>General</c:formatCode>
                  <c:ptCount val="41"/>
                  <c:pt idx="0">
                    <c:v>84.72877562637137</c:v>
                  </c:pt>
                  <c:pt idx="1">
                    <c:v>93.73318155062032</c:v>
                  </c:pt>
                  <c:pt idx="2">
                    <c:v>70.73151046066773</c:v>
                  </c:pt>
                  <c:pt idx="3">
                    <c:v>89.53413056463074</c:v>
                  </c:pt>
                  <c:pt idx="4">
                    <c:v>102.3178949635957</c:v>
                  </c:pt>
                  <c:pt idx="5">
                    <c:v>79.87684634848216</c:v>
                  </c:pt>
                  <c:pt idx="6">
                    <c:v>96.63368791813784</c:v>
                  </c:pt>
                  <c:pt idx="7">
                    <c:v>90.22511375547844</c:v>
                  </c:pt>
                  <c:pt idx="8">
                    <c:v>140.2282655488963</c:v>
                  </c:pt>
                  <c:pt idx="9">
                    <c:v>141.7172783529618</c:v>
                  </c:pt>
                  <c:pt idx="10">
                    <c:v>122.0665064529756</c:v>
                  </c:pt>
                  <c:pt idx="11">
                    <c:v>147.1813567957472</c:v>
                  </c:pt>
                  <c:pt idx="12">
                    <c:v>153.8782413200973</c:v>
                  </c:pt>
                  <c:pt idx="13">
                    <c:v>170.9053619673457</c:v>
                  </c:pt>
                  <c:pt idx="14">
                    <c:v>200.3671491810528</c:v>
                  </c:pt>
                  <c:pt idx="15">
                    <c:v>166.5264740992653</c:v>
                  </c:pt>
                  <c:pt idx="16">
                    <c:v>168.0841567526775</c:v>
                  </c:pt>
                  <c:pt idx="17">
                    <c:v>260.6048810176227</c:v>
                  </c:pt>
                  <c:pt idx="18">
                    <c:v>184.0808683254374</c:v>
                  </c:pt>
                  <c:pt idx="19">
                    <c:v>132.6883263740083</c:v>
                  </c:pt>
                  <c:pt idx="20">
                    <c:v>150.4205149962055</c:v>
                  </c:pt>
                  <c:pt idx="21">
                    <c:v>146.2680843001274</c:v>
                  </c:pt>
                  <c:pt idx="22">
                    <c:v>214.4477875680052</c:v>
                  </c:pt>
                  <c:pt idx="23">
                    <c:v>182.1553016007702</c:v>
                  </c:pt>
                  <c:pt idx="24">
                    <c:v>155.5376164421308</c:v>
                  </c:pt>
                  <c:pt idx="25">
                    <c:v>163.3756958808463</c:v>
                  </c:pt>
                  <c:pt idx="26">
                    <c:v>86.58360361466635</c:v>
                  </c:pt>
                  <c:pt idx="27">
                    <c:v>95.95264449611605</c:v>
                  </c:pt>
                  <c:pt idx="28">
                    <c:v>93.2547466368991</c:v>
                  </c:pt>
                  <c:pt idx="29">
                    <c:v>101.41294926274</c:v>
                  </c:pt>
                  <c:pt idx="30">
                    <c:v>77.59811591625392</c:v>
                  </c:pt>
                  <c:pt idx="31">
                    <c:v>82.01324963140814</c:v>
                  </c:pt>
                  <c:pt idx="32">
                    <c:v>111.0699591108238</c:v>
                  </c:pt>
                  <c:pt idx="33">
                    <c:v>81.96087865246571</c:v>
                  </c:pt>
                  <c:pt idx="34">
                    <c:v>83.66297584433761</c:v>
                  </c:pt>
                  <c:pt idx="35">
                    <c:v>114.4895231055577</c:v>
                  </c:pt>
                  <c:pt idx="36">
                    <c:v>148.573664202567</c:v>
                  </c:pt>
                  <c:pt idx="37">
                    <c:v>150.5247169977033</c:v>
                  </c:pt>
                  <c:pt idx="38">
                    <c:v>128.2077188182011</c:v>
                  </c:pt>
                  <c:pt idx="39">
                    <c:v>94.1094477304033</c:v>
                  </c:pt>
                  <c:pt idx="40">
                    <c:v>100.1305331145633</c:v>
                  </c:pt>
                </c:numCache>
              </c:numRef>
            </c:plus>
            <c:minus>
              <c:numRef>
                <c:f>C_stress_Xray!$U$7:$U$47</c:f>
                <c:numCache>
                  <c:formatCode>General</c:formatCode>
                  <c:ptCount val="41"/>
                  <c:pt idx="0">
                    <c:v>84.72877562637137</c:v>
                  </c:pt>
                  <c:pt idx="1">
                    <c:v>93.73318155062032</c:v>
                  </c:pt>
                  <c:pt idx="2">
                    <c:v>70.73151046066773</c:v>
                  </c:pt>
                  <c:pt idx="3">
                    <c:v>89.53413056463074</c:v>
                  </c:pt>
                  <c:pt idx="4">
                    <c:v>102.3178949635957</c:v>
                  </c:pt>
                  <c:pt idx="5">
                    <c:v>79.87684634848216</c:v>
                  </c:pt>
                  <c:pt idx="6">
                    <c:v>96.63368791813784</c:v>
                  </c:pt>
                  <c:pt idx="7">
                    <c:v>90.22511375547844</c:v>
                  </c:pt>
                  <c:pt idx="8">
                    <c:v>140.2282655488963</c:v>
                  </c:pt>
                  <c:pt idx="9">
                    <c:v>141.7172783529618</c:v>
                  </c:pt>
                  <c:pt idx="10">
                    <c:v>122.0665064529756</c:v>
                  </c:pt>
                  <c:pt idx="11">
                    <c:v>147.1813567957472</c:v>
                  </c:pt>
                  <c:pt idx="12">
                    <c:v>153.8782413200973</c:v>
                  </c:pt>
                  <c:pt idx="13">
                    <c:v>170.9053619673457</c:v>
                  </c:pt>
                  <c:pt idx="14">
                    <c:v>200.3671491810528</c:v>
                  </c:pt>
                  <c:pt idx="15">
                    <c:v>166.5264740992653</c:v>
                  </c:pt>
                  <c:pt idx="16">
                    <c:v>168.0841567526775</c:v>
                  </c:pt>
                  <c:pt idx="17">
                    <c:v>260.6048810176227</c:v>
                  </c:pt>
                  <c:pt idx="18">
                    <c:v>184.0808683254374</c:v>
                  </c:pt>
                  <c:pt idx="19">
                    <c:v>132.6883263740083</c:v>
                  </c:pt>
                  <c:pt idx="20">
                    <c:v>150.4205149962055</c:v>
                  </c:pt>
                  <c:pt idx="21">
                    <c:v>146.2680843001274</c:v>
                  </c:pt>
                  <c:pt idx="22">
                    <c:v>214.4477875680052</c:v>
                  </c:pt>
                  <c:pt idx="23">
                    <c:v>182.1553016007702</c:v>
                  </c:pt>
                  <c:pt idx="24">
                    <c:v>155.5376164421308</c:v>
                  </c:pt>
                  <c:pt idx="25">
                    <c:v>163.3756958808463</c:v>
                  </c:pt>
                  <c:pt idx="26">
                    <c:v>86.58360361466635</c:v>
                  </c:pt>
                  <c:pt idx="27">
                    <c:v>95.95264449611605</c:v>
                  </c:pt>
                  <c:pt idx="28">
                    <c:v>93.2547466368991</c:v>
                  </c:pt>
                  <c:pt idx="29">
                    <c:v>101.41294926274</c:v>
                  </c:pt>
                  <c:pt idx="30">
                    <c:v>77.59811591625392</c:v>
                  </c:pt>
                  <c:pt idx="31">
                    <c:v>82.01324963140814</c:v>
                  </c:pt>
                  <c:pt idx="32">
                    <c:v>111.0699591108238</c:v>
                  </c:pt>
                  <c:pt idx="33">
                    <c:v>81.96087865246571</c:v>
                  </c:pt>
                  <c:pt idx="34">
                    <c:v>83.66297584433761</c:v>
                  </c:pt>
                  <c:pt idx="35">
                    <c:v>114.4895231055577</c:v>
                  </c:pt>
                  <c:pt idx="36">
                    <c:v>148.573664202567</c:v>
                  </c:pt>
                  <c:pt idx="37">
                    <c:v>150.5247169977033</c:v>
                  </c:pt>
                  <c:pt idx="38">
                    <c:v>128.2077188182011</c:v>
                  </c:pt>
                  <c:pt idx="39">
                    <c:v>94.1094477304033</c:v>
                  </c:pt>
                  <c:pt idx="40">
                    <c:v>100.1305331145633</c:v>
                  </c:pt>
                </c:numCache>
              </c:numRef>
            </c:minus>
          </c:errBars>
          <c:xVal>
            <c:numRef>
              <c:f>C_stress_Xray!$Q$7:$Q$39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C_stress_Xray!$T$7:$T$39</c:f>
              <c:numCache>
                <c:formatCode>0</c:formatCode>
                <c:ptCount val="33"/>
                <c:pt idx="0">
                  <c:v>-173.905528102189</c:v>
                </c:pt>
                <c:pt idx="1">
                  <c:v>-266.054065686725</c:v>
                </c:pt>
                <c:pt idx="2">
                  <c:v>-99.94012486229037</c:v>
                </c:pt>
                <c:pt idx="3">
                  <c:v>8.40603022174605</c:v>
                </c:pt>
                <c:pt idx="4">
                  <c:v>-108.7717794402404</c:v>
                </c:pt>
                <c:pt idx="5">
                  <c:v>-245.2643939398081</c:v>
                </c:pt>
                <c:pt idx="6">
                  <c:v>-235.1315600958442</c:v>
                </c:pt>
                <c:pt idx="7">
                  <c:v>-612.7388109465615</c:v>
                </c:pt>
                <c:pt idx="8">
                  <c:v>-309.2205629137129</c:v>
                </c:pt>
                <c:pt idx="9">
                  <c:v>-182.966521237846</c:v>
                </c:pt>
                <c:pt idx="10">
                  <c:v>100.1445461980572</c:v>
                </c:pt>
                <c:pt idx="11">
                  <c:v>103.6241293784299</c:v>
                </c:pt>
                <c:pt idx="12">
                  <c:v>154.5621300573924</c:v>
                </c:pt>
                <c:pt idx="13">
                  <c:v>279.6225517237831</c:v>
                </c:pt>
                <c:pt idx="14">
                  <c:v>318.6899529576317</c:v>
                </c:pt>
                <c:pt idx="15">
                  <c:v>359.9904023757518</c:v>
                </c:pt>
                <c:pt idx="16">
                  <c:v>323.7485111757445</c:v>
                </c:pt>
                <c:pt idx="17">
                  <c:v>272.8742426112915</c:v>
                </c:pt>
                <c:pt idx="18">
                  <c:v>306.9185877137403</c:v>
                </c:pt>
                <c:pt idx="19">
                  <c:v>71.13797076099132</c:v>
                </c:pt>
                <c:pt idx="20">
                  <c:v>266.442860039122</c:v>
                </c:pt>
                <c:pt idx="21">
                  <c:v>252.0364536788226</c:v>
                </c:pt>
                <c:pt idx="22">
                  <c:v>59.24879257687697</c:v>
                </c:pt>
                <c:pt idx="23">
                  <c:v>-221.2624457800655</c:v>
                </c:pt>
                <c:pt idx="24">
                  <c:v>-267.8452200619159</c:v>
                </c:pt>
                <c:pt idx="25">
                  <c:v>-451.0258955984954</c:v>
                </c:pt>
                <c:pt idx="26">
                  <c:v>-179.9843906086992</c:v>
                </c:pt>
                <c:pt idx="27">
                  <c:v>-239.7654960678581</c:v>
                </c:pt>
                <c:pt idx="28">
                  <c:v>-124.5484824190409</c:v>
                </c:pt>
                <c:pt idx="29">
                  <c:v>-114.9373640023914</c:v>
                </c:pt>
                <c:pt idx="30">
                  <c:v>-204.8611930695818</c:v>
                </c:pt>
                <c:pt idx="31">
                  <c:v>-50.94310049138377</c:v>
                </c:pt>
                <c:pt idx="32">
                  <c:v>-171.6963202617189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272696"/>
        <c:axId val="-2104269768"/>
      </c:scatterChart>
      <c:valAx>
        <c:axId val="-2104272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269768"/>
        <c:crosses val="autoZero"/>
        <c:crossBetween val="midCat"/>
      </c:valAx>
      <c:valAx>
        <c:axId val="-2104269768"/>
        <c:scaling>
          <c:orientation val="minMax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2726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C_stress_2.5!$R$5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C_stress_2.5!$Q$6:$Q$14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C_stress_2.5!$R$6:$R$14</c:f>
              <c:numCache>
                <c:formatCode>0</c:formatCode>
                <c:ptCount val="9"/>
                <c:pt idx="0">
                  <c:v>-35.85403467663145</c:v>
                </c:pt>
                <c:pt idx="1">
                  <c:v>-141.5888332712434</c:v>
                </c:pt>
                <c:pt idx="2">
                  <c:v>147.1900326759385</c:v>
                </c:pt>
                <c:pt idx="3">
                  <c:v>-239.7661420644234</c:v>
                </c:pt>
                <c:pt idx="4">
                  <c:v>-85.97604631675748</c:v>
                </c:pt>
                <c:pt idx="5">
                  <c:v>-175.4568024083698</c:v>
                </c:pt>
                <c:pt idx="6">
                  <c:v>210.0718173228076</c:v>
                </c:pt>
                <c:pt idx="7">
                  <c:v>-230.0942199201638</c:v>
                </c:pt>
                <c:pt idx="8">
                  <c:v>10.84670953418327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C_stress_2.5!$T$5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C_stress_2.5!$Q$6:$Q$14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C_stress_2.5!$T$6:$T$14</c:f>
              <c:numCache>
                <c:formatCode>0</c:formatCode>
                <c:ptCount val="9"/>
                <c:pt idx="0">
                  <c:v>6.992938227432313</c:v>
                </c:pt>
                <c:pt idx="1">
                  <c:v>-0.518177339094475</c:v>
                </c:pt>
                <c:pt idx="2">
                  <c:v>25.3987764919396</c:v>
                </c:pt>
                <c:pt idx="3">
                  <c:v>-292.8581078997621</c:v>
                </c:pt>
                <c:pt idx="4">
                  <c:v>-0.269654073875581</c:v>
                </c:pt>
                <c:pt idx="5">
                  <c:v>-256.3313599149211</c:v>
                </c:pt>
                <c:pt idx="6">
                  <c:v>43.30320771790688</c:v>
                </c:pt>
                <c:pt idx="7">
                  <c:v>-120.4502565057691</c:v>
                </c:pt>
                <c:pt idx="8">
                  <c:v>-5.417844359362552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C_stress_2.5!$V$5</c:f>
              <c:strCache>
                <c:ptCount val="1"/>
                <c:pt idx="0">
                  <c:v>Longitudinal</c:v>
                </c:pt>
              </c:strCache>
            </c:strRef>
          </c:tx>
          <c:xVal>
            <c:numRef>
              <c:f>C_stress_2.5!$Q$6:$Q$14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C_stress_2.5!$V$6:$V$14</c:f>
              <c:numCache>
                <c:formatCode>0</c:formatCode>
                <c:ptCount val="9"/>
                <c:pt idx="0">
                  <c:v>56.57803857958381</c:v>
                </c:pt>
                <c:pt idx="1">
                  <c:v>315.6990503947361</c:v>
                </c:pt>
                <c:pt idx="2">
                  <c:v>242.3207916472051</c:v>
                </c:pt>
                <c:pt idx="3">
                  <c:v>-648.1846148511782</c:v>
                </c:pt>
                <c:pt idx="4">
                  <c:v>-165.8382932769736</c:v>
                </c:pt>
                <c:pt idx="5">
                  <c:v>-427.9959353301246</c:v>
                </c:pt>
                <c:pt idx="6">
                  <c:v>442.6401836202572</c:v>
                </c:pt>
                <c:pt idx="7">
                  <c:v>47.30213930190065</c:v>
                </c:pt>
                <c:pt idx="8">
                  <c:v>114.9598398828295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939560"/>
        <c:axId val="-2103936568"/>
      </c:scatterChart>
      <c:valAx>
        <c:axId val="-21039395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03936568"/>
        <c:crosses val="autoZero"/>
        <c:crossBetween val="midCat"/>
      </c:valAx>
      <c:valAx>
        <c:axId val="-210393656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039395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C_stress_2.5!$R$5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C_stress_2.5!$Q$6:$Q$14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C_stress_2.5!$R$6:$R$14</c:f>
              <c:numCache>
                <c:formatCode>0</c:formatCode>
                <c:ptCount val="9"/>
                <c:pt idx="0">
                  <c:v>-35.85403467663145</c:v>
                </c:pt>
                <c:pt idx="1">
                  <c:v>-141.5888332712434</c:v>
                </c:pt>
                <c:pt idx="2">
                  <c:v>147.1900326759385</c:v>
                </c:pt>
                <c:pt idx="3">
                  <c:v>-239.7661420644234</c:v>
                </c:pt>
                <c:pt idx="4">
                  <c:v>-85.97604631675748</c:v>
                </c:pt>
                <c:pt idx="5">
                  <c:v>-175.4568024083698</c:v>
                </c:pt>
                <c:pt idx="6">
                  <c:v>210.0718173228076</c:v>
                </c:pt>
                <c:pt idx="7">
                  <c:v>-230.0942199201638</c:v>
                </c:pt>
                <c:pt idx="8">
                  <c:v>10.84670953418327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C_stress_2.5!$T$5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C_stress_2.5!$Q$6:$Q$14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C_stress_2.5!$T$6:$T$14</c:f>
              <c:numCache>
                <c:formatCode>0</c:formatCode>
                <c:ptCount val="9"/>
                <c:pt idx="0">
                  <c:v>6.992938227432313</c:v>
                </c:pt>
                <c:pt idx="1">
                  <c:v>-0.518177339094475</c:v>
                </c:pt>
                <c:pt idx="2">
                  <c:v>25.3987764919396</c:v>
                </c:pt>
                <c:pt idx="3">
                  <c:v>-292.8581078997621</c:v>
                </c:pt>
                <c:pt idx="4">
                  <c:v>-0.269654073875581</c:v>
                </c:pt>
                <c:pt idx="5">
                  <c:v>-256.3313599149211</c:v>
                </c:pt>
                <c:pt idx="6">
                  <c:v>43.30320771790688</c:v>
                </c:pt>
                <c:pt idx="7">
                  <c:v>-120.4502565057691</c:v>
                </c:pt>
                <c:pt idx="8">
                  <c:v>-5.417844359362552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C_stress_2.5!$V$5</c:f>
              <c:strCache>
                <c:ptCount val="1"/>
                <c:pt idx="0">
                  <c:v>Longitudinal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pPr>
              <a:solidFill>
                <a:srgbClr val="008000"/>
              </a:solidFill>
            </c:spPr>
          </c:marker>
          <c:xVal>
            <c:numRef>
              <c:f>C_stress_2.5!$Q$6:$Q$14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C_stress_2.5!$V$6:$V$14</c:f>
              <c:numCache>
                <c:formatCode>0</c:formatCode>
                <c:ptCount val="9"/>
                <c:pt idx="0">
                  <c:v>56.57803857958381</c:v>
                </c:pt>
                <c:pt idx="1">
                  <c:v>315.6990503947361</c:v>
                </c:pt>
                <c:pt idx="2">
                  <c:v>242.3207916472051</c:v>
                </c:pt>
                <c:pt idx="3">
                  <c:v>-648.1846148511782</c:v>
                </c:pt>
                <c:pt idx="4">
                  <c:v>-165.8382932769736</c:v>
                </c:pt>
                <c:pt idx="5">
                  <c:v>-427.9959353301246</c:v>
                </c:pt>
                <c:pt idx="6">
                  <c:v>442.6401836202572</c:v>
                </c:pt>
                <c:pt idx="7">
                  <c:v>47.30213930190065</c:v>
                </c:pt>
                <c:pt idx="8">
                  <c:v>114.9598398828295</c:v>
                </c:pt>
              </c:numCache>
            </c:numRef>
          </c:yVal>
          <c:smooth val="0"/>
        </c:ser>
        <c:ser>
          <c:idx val="4"/>
          <c:order val="3"/>
          <c:spPr>
            <a:ln>
              <a:solidFill>
                <a:schemeClr val="accent1"/>
              </a:solidFill>
              <a:prstDash val="sysDash"/>
            </a:ln>
          </c:spPr>
          <c:marker>
            <c:spPr>
              <a:solidFill>
                <a:schemeClr val="accent1"/>
              </a:solidFill>
            </c:spPr>
          </c:marker>
          <c:xVal>
            <c:numRef>
              <c:f>C_stress_2.5!$Q$6:$Q$14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C_stress_2.5!$R$19:$R$27</c:f>
              <c:numCache>
                <c:formatCode>0</c:formatCode>
                <c:ptCount val="9"/>
                <c:pt idx="0">
                  <c:v>-22.9627</c:v>
                </c:pt>
                <c:pt idx="1">
                  <c:v>-67.4862</c:v>
                </c:pt>
                <c:pt idx="2">
                  <c:v>173.049</c:v>
                </c:pt>
                <c:pt idx="3">
                  <c:v>-6.72561</c:v>
                </c:pt>
                <c:pt idx="4">
                  <c:v>-1.55522</c:v>
                </c:pt>
                <c:pt idx="5">
                  <c:v>-7.29017</c:v>
                </c:pt>
                <c:pt idx="6">
                  <c:v>176.592</c:v>
                </c:pt>
                <c:pt idx="7">
                  <c:v>2.37902</c:v>
                </c:pt>
                <c:pt idx="8">
                  <c:v>16.0539</c:v>
                </c:pt>
              </c:numCache>
            </c:numRef>
          </c:yVal>
          <c:smooth val="0"/>
        </c:ser>
        <c:ser>
          <c:idx val="5"/>
          <c:order val="4"/>
          <c:spPr>
            <a:ln>
              <a:solidFill>
                <a:schemeClr val="accent2"/>
              </a:solidFill>
              <a:prstDash val="sysDash"/>
            </a:ln>
          </c:spPr>
          <c:marker>
            <c:spPr>
              <a:solidFill>
                <a:schemeClr val="accent2"/>
              </a:solidFill>
            </c:spPr>
          </c:marker>
          <c:xVal>
            <c:numRef>
              <c:f>C_stress_2.5!$Q$6:$Q$14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C_stress_2.5!$S$19:$S$27</c:f>
              <c:numCache>
                <c:formatCode>0</c:formatCode>
                <c:ptCount val="9"/>
                <c:pt idx="0">
                  <c:v>40.7008</c:v>
                </c:pt>
                <c:pt idx="1">
                  <c:v>73.9319</c:v>
                </c:pt>
                <c:pt idx="2">
                  <c:v>-22.9523</c:v>
                </c:pt>
                <c:pt idx="3">
                  <c:v>-25.8418</c:v>
                </c:pt>
                <c:pt idx="4">
                  <c:v>-59.0712</c:v>
                </c:pt>
                <c:pt idx="5">
                  <c:v>2.69094</c:v>
                </c:pt>
                <c:pt idx="6">
                  <c:v>5.08951</c:v>
                </c:pt>
                <c:pt idx="7">
                  <c:v>115.624</c:v>
                </c:pt>
                <c:pt idx="8">
                  <c:v>58.8709</c:v>
                </c:pt>
              </c:numCache>
            </c:numRef>
          </c:yVal>
          <c:smooth val="0"/>
        </c:ser>
        <c:ser>
          <c:idx val="6"/>
          <c:order val="5"/>
          <c:spPr>
            <a:ln>
              <a:solidFill>
                <a:srgbClr val="008000"/>
              </a:solidFill>
              <a:prstDash val="sysDash"/>
            </a:ln>
          </c:spPr>
          <c:marker>
            <c:spPr>
              <a:solidFill>
                <a:srgbClr val="008000"/>
              </a:solidFill>
            </c:spPr>
          </c:marker>
          <c:xVal>
            <c:numRef>
              <c:f>C_stress_2.5!$Q$6:$Q$14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C_stress_2.5!$T$19:$T$27</c:f>
              <c:numCache>
                <c:formatCode>0</c:formatCode>
                <c:ptCount val="9"/>
                <c:pt idx="0">
                  <c:v>60.982</c:v>
                </c:pt>
                <c:pt idx="1">
                  <c:v>445.754</c:v>
                </c:pt>
                <c:pt idx="2">
                  <c:v>242.823</c:v>
                </c:pt>
                <c:pt idx="3">
                  <c:v>-250.328</c:v>
                </c:pt>
                <c:pt idx="4">
                  <c:v>-293.122</c:v>
                </c:pt>
                <c:pt idx="5">
                  <c:v>-222.921</c:v>
                </c:pt>
                <c:pt idx="6">
                  <c:v>370.588</c:v>
                </c:pt>
                <c:pt idx="7">
                  <c:v>385.477</c:v>
                </c:pt>
                <c:pt idx="8">
                  <c:v>60.561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473304"/>
        <c:axId val="-2103468568"/>
      </c:scatterChart>
      <c:valAx>
        <c:axId val="-21034733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03468568"/>
        <c:crosses val="autoZero"/>
        <c:crossBetween val="midCat"/>
      </c:valAx>
      <c:valAx>
        <c:axId val="-210346856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034733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C_stress_2.5!$V$5</c:f>
              <c:strCache>
                <c:ptCount val="1"/>
                <c:pt idx="0">
                  <c:v>Longitudinal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pPr>
              <a:solidFill>
                <a:srgbClr val="008000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C_stress_2.5!$W$6:$W$14</c:f>
                <c:numCache>
                  <c:formatCode>General</c:formatCode>
                  <c:ptCount val="9"/>
                  <c:pt idx="0">
                    <c:v>98.57073683944284</c:v>
                  </c:pt>
                  <c:pt idx="1">
                    <c:v>99.12548502543501</c:v>
                  </c:pt>
                  <c:pt idx="2">
                    <c:v>112.4173366100628</c:v>
                  </c:pt>
                  <c:pt idx="3">
                    <c:v>185.780901802964</c:v>
                  </c:pt>
                  <c:pt idx="4">
                    <c:v>156.1419903113141</c:v>
                  </c:pt>
                  <c:pt idx="5">
                    <c:v>124.8054177567167</c:v>
                  </c:pt>
                  <c:pt idx="6">
                    <c:v>126.3024464993826</c:v>
                  </c:pt>
                  <c:pt idx="7">
                    <c:v>79.44132223535254</c:v>
                  </c:pt>
                  <c:pt idx="8">
                    <c:v>99.84144674906636</c:v>
                  </c:pt>
                </c:numCache>
              </c:numRef>
            </c:plus>
            <c:minus>
              <c:numRef>
                <c:f>C_stress_2.5!$W$6:$W$14</c:f>
                <c:numCache>
                  <c:formatCode>General</c:formatCode>
                  <c:ptCount val="9"/>
                  <c:pt idx="0">
                    <c:v>98.57073683944284</c:v>
                  </c:pt>
                  <c:pt idx="1">
                    <c:v>99.12548502543501</c:v>
                  </c:pt>
                  <c:pt idx="2">
                    <c:v>112.4173366100628</c:v>
                  </c:pt>
                  <c:pt idx="3">
                    <c:v>185.780901802964</c:v>
                  </c:pt>
                  <c:pt idx="4">
                    <c:v>156.1419903113141</c:v>
                  </c:pt>
                  <c:pt idx="5">
                    <c:v>124.8054177567167</c:v>
                  </c:pt>
                  <c:pt idx="6">
                    <c:v>126.3024464993826</c:v>
                  </c:pt>
                  <c:pt idx="7">
                    <c:v>79.44132223535254</c:v>
                  </c:pt>
                  <c:pt idx="8">
                    <c:v>99.84144674906636</c:v>
                  </c:pt>
                </c:numCache>
              </c:numRef>
            </c:minus>
          </c:errBars>
          <c:xVal>
            <c:numRef>
              <c:f>C_stress_2.5!$Q$6:$Q$14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C_stress_2.5!$V$6:$V$14</c:f>
              <c:numCache>
                <c:formatCode>0</c:formatCode>
                <c:ptCount val="9"/>
                <c:pt idx="0">
                  <c:v>56.57803857958381</c:v>
                </c:pt>
                <c:pt idx="1">
                  <c:v>315.6990503947361</c:v>
                </c:pt>
                <c:pt idx="2">
                  <c:v>242.3207916472051</c:v>
                </c:pt>
                <c:pt idx="3">
                  <c:v>-648.1846148511782</c:v>
                </c:pt>
                <c:pt idx="4">
                  <c:v>-165.8382932769736</c:v>
                </c:pt>
                <c:pt idx="5">
                  <c:v>-427.9959353301246</c:v>
                </c:pt>
                <c:pt idx="6">
                  <c:v>442.6401836202572</c:v>
                </c:pt>
                <c:pt idx="7">
                  <c:v>47.30213930190065</c:v>
                </c:pt>
                <c:pt idx="8">
                  <c:v>114.9598398828295</c:v>
                </c:pt>
              </c:numCache>
            </c:numRef>
          </c:yVal>
          <c:smooth val="0"/>
        </c:ser>
        <c:ser>
          <c:idx val="6"/>
          <c:order val="1"/>
          <c:spPr>
            <a:ln>
              <a:solidFill>
                <a:srgbClr val="008000"/>
              </a:solidFill>
              <a:prstDash val="sysDash"/>
            </a:ln>
          </c:spPr>
          <c:marker>
            <c:spPr>
              <a:solidFill>
                <a:srgbClr val="008000"/>
              </a:solidFill>
            </c:spPr>
          </c:marker>
          <c:xVal>
            <c:numRef>
              <c:f>C_stress_2.5!$Q$6:$Q$14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C_stress_2.5!$T$19:$T$27</c:f>
              <c:numCache>
                <c:formatCode>0</c:formatCode>
                <c:ptCount val="9"/>
                <c:pt idx="0">
                  <c:v>60.982</c:v>
                </c:pt>
                <c:pt idx="1">
                  <c:v>445.754</c:v>
                </c:pt>
                <c:pt idx="2">
                  <c:v>242.823</c:v>
                </c:pt>
                <c:pt idx="3">
                  <c:v>-250.328</c:v>
                </c:pt>
                <c:pt idx="4">
                  <c:v>-293.122</c:v>
                </c:pt>
                <c:pt idx="5">
                  <c:v>-222.921</c:v>
                </c:pt>
                <c:pt idx="6">
                  <c:v>370.588</c:v>
                </c:pt>
                <c:pt idx="7">
                  <c:v>385.477</c:v>
                </c:pt>
                <c:pt idx="8">
                  <c:v>60.561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673336"/>
        <c:axId val="-2103668760"/>
      </c:scatterChart>
      <c:valAx>
        <c:axId val="-21036733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03668760"/>
        <c:crosses val="autoZero"/>
        <c:crossBetween val="midCat"/>
      </c:valAx>
      <c:valAx>
        <c:axId val="-210366876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036733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C_stress_2.5!$T$5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C_stress_2.5!$Q$6:$Q$14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C_stress_2.5!$T$6:$T$14</c:f>
              <c:numCache>
                <c:formatCode>0</c:formatCode>
                <c:ptCount val="9"/>
                <c:pt idx="0">
                  <c:v>6.992938227432313</c:v>
                </c:pt>
                <c:pt idx="1">
                  <c:v>-0.518177339094475</c:v>
                </c:pt>
                <c:pt idx="2">
                  <c:v>25.3987764919396</c:v>
                </c:pt>
                <c:pt idx="3">
                  <c:v>-292.8581078997621</c:v>
                </c:pt>
                <c:pt idx="4">
                  <c:v>-0.269654073875581</c:v>
                </c:pt>
                <c:pt idx="5">
                  <c:v>-256.3313599149211</c:v>
                </c:pt>
                <c:pt idx="6">
                  <c:v>43.30320771790688</c:v>
                </c:pt>
                <c:pt idx="7">
                  <c:v>-120.4502565057691</c:v>
                </c:pt>
                <c:pt idx="8">
                  <c:v>-5.417844359362552</c:v>
                </c:pt>
              </c:numCache>
            </c:numRef>
          </c:yVal>
          <c:smooth val="0"/>
        </c:ser>
        <c:ser>
          <c:idx val="5"/>
          <c:order val="1"/>
          <c:spPr>
            <a:ln>
              <a:solidFill>
                <a:schemeClr val="accent2"/>
              </a:solidFill>
              <a:prstDash val="sysDash"/>
            </a:ln>
          </c:spPr>
          <c:marker>
            <c:spPr>
              <a:solidFill>
                <a:schemeClr val="accent2"/>
              </a:solidFill>
            </c:spPr>
          </c:marker>
          <c:xVal>
            <c:numRef>
              <c:f>C_stress_2.5!$Q$6:$Q$14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C_stress_2.5!$S$19:$S$27</c:f>
              <c:numCache>
                <c:formatCode>0</c:formatCode>
                <c:ptCount val="9"/>
                <c:pt idx="0">
                  <c:v>40.7008</c:v>
                </c:pt>
                <c:pt idx="1">
                  <c:v>73.9319</c:v>
                </c:pt>
                <c:pt idx="2">
                  <c:v>-22.9523</c:v>
                </c:pt>
                <c:pt idx="3">
                  <c:v>-25.8418</c:v>
                </c:pt>
                <c:pt idx="4">
                  <c:v>-59.0712</c:v>
                </c:pt>
                <c:pt idx="5">
                  <c:v>2.69094</c:v>
                </c:pt>
                <c:pt idx="6">
                  <c:v>5.08951</c:v>
                </c:pt>
                <c:pt idx="7">
                  <c:v>115.624</c:v>
                </c:pt>
                <c:pt idx="8">
                  <c:v>58.8709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474632"/>
        <c:axId val="-2104488968"/>
      </c:scatterChart>
      <c:valAx>
        <c:axId val="-210447463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04488968"/>
        <c:crosses val="autoZero"/>
        <c:crossBetween val="midCat"/>
      </c:valAx>
      <c:valAx>
        <c:axId val="-210448896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044746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C_stress_2.5!$R$5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C_stress_2.5!$Q$6:$Q$14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C_stress_2.5!$R$6:$R$14</c:f>
              <c:numCache>
                <c:formatCode>0</c:formatCode>
                <c:ptCount val="9"/>
                <c:pt idx="0">
                  <c:v>-35.85403467663145</c:v>
                </c:pt>
                <c:pt idx="1">
                  <c:v>-141.5888332712434</c:v>
                </c:pt>
                <c:pt idx="2">
                  <c:v>147.1900326759385</c:v>
                </c:pt>
                <c:pt idx="3">
                  <c:v>-239.7661420644234</c:v>
                </c:pt>
                <c:pt idx="4">
                  <c:v>-85.97604631675748</c:v>
                </c:pt>
                <c:pt idx="5">
                  <c:v>-175.4568024083698</c:v>
                </c:pt>
                <c:pt idx="6">
                  <c:v>210.0718173228076</c:v>
                </c:pt>
                <c:pt idx="7">
                  <c:v>-230.0942199201638</c:v>
                </c:pt>
                <c:pt idx="8">
                  <c:v>10.84670953418327</c:v>
                </c:pt>
              </c:numCache>
            </c:numRef>
          </c:yVal>
          <c:smooth val="0"/>
        </c:ser>
        <c:ser>
          <c:idx val="4"/>
          <c:order val="1"/>
          <c:spPr>
            <a:ln>
              <a:solidFill>
                <a:schemeClr val="accent1"/>
              </a:solidFill>
              <a:prstDash val="sysDash"/>
            </a:ln>
          </c:spPr>
          <c:marker>
            <c:spPr>
              <a:solidFill>
                <a:schemeClr val="accent1"/>
              </a:solidFill>
            </c:spPr>
          </c:marker>
          <c:xVal>
            <c:numRef>
              <c:f>C_stress_2.5!$Q$6:$Q$14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C_stress_2.5!$R$19:$R$27</c:f>
              <c:numCache>
                <c:formatCode>0</c:formatCode>
                <c:ptCount val="9"/>
                <c:pt idx="0">
                  <c:v>-22.9627</c:v>
                </c:pt>
                <c:pt idx="1">
                  <c:v>-67.4862</c:v>
                </c:pt>
                <c:pt idx="2">
                  <c:v>173.049</c:v>
                </c:pt>
                <c:pt idx="3">
                  <c:v>-6.72561</c:v>
                </c:pt>
                <c:pt idx="4">
                  <c:v>-1.55522</c:v>
                </c:pt>
                <c:pt idx="5">
                  <c:v>-7.29017</c:v>
                </c:pt>
                <c:pt idx="6">
                  <c:v>176.592</c:v>
                </c:pt>
                <c:pt idx="7">
                  <c:v>2.37902</c:v>
                </c:pt>
                <c:pt idx="8">
                  <c:v>16.0539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648200"/>
        <c:axId val="-2103643544"/>
      </c:scatterChart>
      <c:valAx>
        <c:axId val="-210364820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03643544"/>
        <c:crosses val="autoZero"/>
        <c:crossBetween val="midCat"/>
      </c:valAx>
      <c:valAx>
        <c:axId val="-210364354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03648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_depth</a:t>
            </a:r>
            <a:r>
              <a:rPr lang="en-US" baseline="0"/>
              <a:t> profile</a:t>
            </a:r>
            <a:endParaRPr lang="en-US"/>
          </a:p>
        </c:rich>
      </c:tx>
      <c:layout>
        <c:manualLayout>
          <c:xMode val="edge"/>
          <c:yMode val="edge"/>
          <c:x val="0.744730546082924"/>
          <c:y val="0.86783345230936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C_stress_depth!$R$5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C_stress_depth!$R$7:$R$14</c:f>
              <c:numCache>
                <c:formatCode>0</c:formatCode>
                <c:ptCount val="8"/>
                <c:pt idx="0">
                  <c:v>-344.9938483926583</c:v>
                </c:pt>
                <c:pt idx="1">
                  <c:v>-121.2360071333862</c:v>
                </c:pt>
                <c:pt idx="2">
                  <c:v>-13.47213754733166</c:v>
                </c:pt>
                <c:pt idx="3">
                  <c:v>-76.52418629304145</c:v>
                </c:pt>
                <c:pt idx="4">
                  <c:v>-110.7942215917424</c:v>
                </c:pt>
                <c:pt idx="5">
                  <c:v>-130.6454525934406</c:v>
                </c:pt>
                <c:pt idx="6">
                  <c:v>-203.5685581445058</c:v>
                </c:pt>
                <c:pt idx="7">
                  <c:v>-85.97604631675748</c:v>
                </c:pt>
              </c:numCache>
            </c:numRef>
          </c:xVal>
          <c:yVal>
            <c:numRef>
              <c:f>C_stress_depth!$P$7:$P$14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C_stress_depth!$T$5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C_stress_depth!$T$7:$T$14</c:f>
              <c:numCache>
                <c:formatCode>0</c:formatCode>
                <c:ptCount val="8"/>
                <c:pt idx="0">
                  <c:v>323.7485111757445</c:v>
                </c:pt>
                <c:pt idx="1">
                  <c:v>74.71757070269014</c:v>
                </c:pt>
                <c:pt idx="2">
                  <c:v>324.7606594011052</c:v>
                </c:pt>
                <c:pt idx="3">
                  <c:v>69.51961983380978</c:v>
                </c:pt>
                <c:pt idx="4">
                  <c:v>92.87697917269818</c:v>
                </c:pt>
                <c:pt idx="5">
                  <c:v>-9.424502010611092</c:v>
                </c:pt>
                <c:pt idx="6">
                  <c:v>-240.7877704322815</c:v>
                </c:pt>
                <c:pt idx="7">
                  <c:v>-0.269654073875581</c:v>
                </c:pt>
              </c:numCache>
            </c:numRef>
          </c:xVal>
          <c:yVal>
            <c:numRef>
              <c:f>C_stress_depth!$P$7:$P$14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C_stress_depth!$V$5</c:f>
              <c:strCache>
                <c:ptCount val="1"/>
                <c:pt idx="0">
                  <c:v>Longitudinal</c:v>
                </c:pt>
              </c:strCache>
            </c:strRef>
          </c:tx>
          <c:errBars>
            <c:errDir val="x"/>
            <c:errBarType val="both"/>
            <c:errValType val="cust"/>
            <c:noEndCap val="0"/>
            <c:plus>
              <c:numRef>
                <c:f>C_stress_depth!$W$7:$W$14</c:f>
                <c:numCache>
                  <c:formatCode>General</c:formatCode>
                  <c:ptCount val="8"/>
                  <c:pt idx="0">
                    <c:v>209.5956478756784</c:v>
                  </c:pt>
                  <c:pt idx="1">
                    <c:v>233.2328256383475</c:v>
                  </c:pt>
                  <c:pt idx="2">
                    <c:v>124.6654225201798</c:v>
                  </c:pt>
                  <c:pt idx="3">
                    <c:v>178.9880001420476</c:v>
                  </c:pt>
                  <c:pt idx="4">
                    <c:v>140.9194541247046</c:v>
                  </c:pt>
                  <c:pt idx="5">
                    <c:v>170.3893512869109</c:v>
                  </c:pt>
                  <c:pt idx="6">
                    <c:v>143.1691348763829</c:v>
                  </c:pt>
                  <c:pt idx="7">
                    <c:v>156.1419903113141</c:v>
                  </c:pt>
                </c:numCache>
              </c:numRef>
            </c:plus>
            <c:minus>
              <c:numRef>
                <c:f>C_stress_depth!$W$7:$W$14</c:f>
                <c:numCache>
                  <c:formatCode>General</c:formatCode>
                  <c:ptCount val="8"/>
                  <c:pt idx="0">
                    <c:v>209.5956478756784</c:v>
                  </c:pt>
                  <c:pt idx="1">
                    <c:v>233.2328256383475</c:v>
                  </c:pt>
                  <c:pt idx="2">
                    <c:v>124.6654225201798</c:v>
                  </c:pt>
                  <c:pt idx="3">
                    <c:v>178.9880001420476</c:v>
                  </c:pt>
                  <c:pt idx="4">
                    <c:v>140.9194541247046</c:v>
                  </c:pt>
                  <c:pt idx="5">
                    <c:v>170.3893512869109</c:v>
                  </c:pt>
                  <c:pt idx="6">
                    <c:v>143.1691348763829</c:v>
                  </c:pt>
                  <c:pt idx="7">
                    <c:v>156.1419903113141</c:v>
                  </c:pt>
                </c:numCache>
              </c:numRef>
            </c:minus>
          </c:errBars>
          <c:xVal>
            <c:numRef>
              <c:f>C_stress_depth!$V$7:$V$14</c:f>
              <c:numCache>
                <c:formatCode>0</c:formatCode>
                <c:ptCount val="8"/>
                <c:pt idx="0">
                  <c:v>-200.05011503128</c:v>
                </c:pt>
                <c:pt idx="1">
                  <c:v>-262.5454760989652</c:v>
                </c:pt>
                <c:pt idx="2">
                  <c:v>-280.6248337847965</c:v>
                </c:pt>
                <c:pt idx="3">
                  <c:v>-285.458749285053</c:v>
                </c:pt>
                <c:pt idx="4">
                  <c:v>-300.7468824237271</c:v>
                </c:pt>
                <c:pt idx="5">
                  <c:v>-296.3842102150261</c:v>
                </c:pt>
                <c:pt idx="6">
                  <c:v>-391.5544621346488</c:v>
                </c:pt>
                <c:pt idx="7">
                  <c:v>-165.8382932769736</c:v>
                </c:pt>
              </c:numCache>
            </c:numRef>
          </c:xVal>
          <c:yVal>
            <c:numRef>
              <c:f>C_stress_depth!$P$7:$P$14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589736"/>
        <c:axId val="-2103586712"/>
      </c:scatterChart>
      <c:valAx>
        <c:axId val="-2103589736"/>
        <c:scaling>
          <c:orientation val="minMax"/>
        </c:scaling>
        <c:delete val="0"/>
        <c:axPos val="t"/>
        <c:numFmt formatCode="0" sourceLinked="1"/>
        <c:majorTickMark val="out"/>
        <c:minorTickMark val="none"/>
        <c:tickLblPos val="nextTo"/>
        <c:crossAx val="-2103586712"/>
        <c:crosses val="autoZero"/>
        <c:crossBetween val="midCat"/>
      </c:valAx>
      <c:valAx>
        <c:axId val="-2103586712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5897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'C_stress_0.15diff NORM d0'!$Q$7:$Q$39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'C_stress_0.15diff NORM d0'!$R$7:$R$39</c:f>
              <c:numCache>
                <c:formatCode>0</c:formatCode>
                <c:ptCount val="33"/>
                <c:pt idx="0">
                  <c:v>97.88224349599158</c:v>
                </c:pt>
                <c:pt idx="1">
                  <c:v>-66.87508480358005</c:v>
                </c:pt>
                <c:pt idx="2">
                  <c:v>15.67979387957775</c:v>
                </c:pt>
                <c:pt idx="3">
                  <c:v>128.400214059285</c:v>
                </c:pt>
                <c:pt idx="4">
                  <c:v>-49.36205464182651</c:v>
                </c:pt>
                <c:pt idx="5">
                  <c:v>-125.9372211551597</c:v>
                </c:pt>
                <c:pt idx="6">
                  <c:v>-25.76371984648433</c:v>
                </c:pt>
                <c:pt idx="7">
                  <c:v>-474.2145249246113</c:v>
                </c:pt>
                <c:pt idx="8">
                  <c:v>-287.8569572534687</c:v>
                </c:pt>
                <c:pt idx="9">
                  <c:v>-264.4142870256716</c:v>
                </c:pt>
                <c:pt idx="10">
                  <c:v>-229.9487934263461</c:v>
                </c:pt>
                <c:pt idx="11">
                  <c:v>-262.872761768878</c:v>
                </c:pt>
                <c:pt idx="12">
                  <c:v>-223.6958960435773</c:v>
                </c:pt>
                <c:pt idx="13">
                  <c:v>-267.8666527810257</c:v>
                </c:pt>
                <c:pt idx="14">
                  <c:v>-264.2799337207649</c:v>
                </c:pt>
                <c:pt idx="15">
                  <c:v>-215.8654256312256</c:v>
                </c:pt>
                <c:pt idx="16">
                  <c:v>-317.939225365542</c:v>
                </c:pt>
                <c:pt idx="17">
                  <c:v>-211.5674190948693</c:v>
                </c:pt>
                <c:pt idx="18">
                  <c:v>-213.4898616615987</c:v>
                </c:pt>
                <c:pt idx="19">
                  <c:v>-279.3642268802931</c:v>
                </c:pt>
                <c:pt idx="20">
                  <c:v>-117.0201906890486</c:v>
                </c:pt>
                <c:pt idx="21">
                  <c:v>-68.59971001442996</c:v>
                </c:pt>
                <c:pt idx="22">
                  <c:v>-147.4150456022855</c:v>
                </c:pt>
                <c:pt idx="23">
                  <c:v>-96.44449575232397</c:v>
                </c:pt>
                <c:pt idx="24">
                  <c:v>-100.533940065737</c:v>
                </c:pt>
                <c:pt idx="25">
                  <c:v>-98.57962817899983</c:v>
                </c:pt>
                <c:pt idx="26">
                  <c:v>153.5050891697619</c:v>
                </c:pt>
                <c:pt idx="27">
                  <c:v>-101.7554239683762</c:v>
                </c:pt>
                <c:pt idx="28">
                  <c:v>-66.71382041033118</c:v>
                </c:pt>
                <c:pt idx="29">
                  <c:v>-27.6556760375312</c:v>
                </c:pt>
                <c:pt idx="30">
                  <c:v>-80.50092134740882</c:v>
                </c:pt>
                <c:pt idx="31">
                  <c:v>97.17234106980044</c:v>
                </c:pt>
                <c:pt idx="32">
                  <c:v>22.79693737744677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'C_stress_0.15diff NORM d0'!$U$7:$U$47</c:f>
                <c:numCache>
                  <c:formatCode>General</c:formatCode>
                  <c:ptCount val="41"/>
                  <c:pt idx="0">
                    <c:v>84.72890592864033</c:v>
                  </c:pt>
                  <c:pt idx="1">
                    <c:v>93.73333245629374</c:v>
                  </c:pt>
                  <c:pt idx="2">
                    <c:v>70.73165583756748</c:v>
                  </c:pt>
                  <c:pt idx="3">
                    <c:v>89.53423756308429</c:v>
                  </c:pt>
                  <c:pt idx="4">
                    <c:v>102.3180380517099</c:v>
                  </c:pt>
                  <c:pt idx="5">
                    <c:v>79.87696873740757</c:v>
                  </c:pt>
                  <c:pt idx="6">
                    <c:v>96.63383299867397</c:v>
                  </c:pt>
                  <c:pt idx="7">
                    <c:v>90.2214942153662</c:v>
                  </c:pt>
                  <c:pt idx="8">
                    <c:v>140.2296550107023</c:v>
                  </c:pt>
                  <c:pt idx="9">
                    <c:v>141.7183896888566</c:v>
                  </c:pt>
                  <c:pt idx="10">
                    <c:v>122.0677347756258</c:v>
                  </c:pt>
                  <c:pt idx="11">
                    <c:v>147.182841107563</c:v>
                  </c:pt>
                  <c:pt idx="12">
                    <c:v>153.8794598891953</c:v>
                  </c:pt>
                  <c:pt idx="13">
                    <c:v>170.9065646745416</c:v>
                  </c:pt>
                  <c:pt idx="14">
                    <c:v>200.3685270818237</c:v>
                  </c:pt>
                  <c:pt idx="15">
                    <c:v>166.5279294615179</c:v>
                  </c:pt>
                  <c:pt idx="16">
                    <c:v>168.085891044445</c:v>
                  </c:pt>
                  <c:pt idx="17">
                    <c:v>260.6061381682842</c:v>
                  </c:pt>
                  <c:pt idx="18">
                    <c:v>184.0822603568494</c:v>
                  </c:pt>
                  <c:pt idx="19">
                    <c:v>132.6896293726426</c:v>
                  </c:pt>
                  <c:pt idx="20">
                    <c:v>150.4216070552043</c:v>
                  </c:pt>
                  <c:pt idx="21">
                    <c:v>146.2694151232336</c:v>
                  </c:pt>
                  <c:pt idx="22">
                    <c:v>214.4489059937252</c:v>
                  </c:pt>
                  <c:pt idx="23">
                    <c:v>182.1564637282617</c:v>
                  </c:pt>
                  <c:pt idx="24">
                    <c:v>155.5392080797043</c:v>
                  </c:pt>
                  <c:pt idx="25">
                    <c:v>163.3523814510706</c:v>
                  </c:pt>
                  <c:pt idx="26">
                    <c:v>86.58375959536346</c:v>
                  </c:pt>
                  <c:pt idx="27">
                    <c:v>95.95280070243129</c:v>
                  </c:pt>
                  <c:pt idx="28">
                    <c:v>93.25487904943835</c:v>
                  </c:pt>
                  <c:pt idx="29">
                    <c:v>101.4130995672588</c:v>
                  </c:pt>
                  <c:pt idx="30">
                    <c:v>77.59825555435364</c:v>
                  </c:pt>
                  <c:pt idx="31">
                    <c:v>82.01339735785726</c:v>
                  </c:pt>
                  <c:pt idx="32">
                    <c:v>111.0700959328255</c:v>
                  </c:pt>
                </c:numCache>
              </c:numRef>
            </c:plus>
            <c:minus>
              <c:numRef>
                <c:f>'C_stress_0.15diff NORM d0'!$U$7:$U$47</c:f>
                <c:numCache>
                  <c:formatCode>General</c:formatCode>
                  <c:ptCount val="41"/>
                  <c:pt idx="0">
                    <c:v>84.72890592864033</c:v>
                  </c:pt>
                  <c:pt idx="1">
                    <c:v>93.73333245629374</c:v>
                  </c:pt>
                  <c:pt idx="2">
                    <c:v>70.73165583756748</c:v>
                  </c:pt>
                  <c:pt idx="3">
                    <c:v>89.53423756308429</c:v>
                  </c:pt>
                  <c:pt idx="4">
                    <c:v>102.3180380517099</c:v>
                  </c:pt>
                  <c:pt idx="5">
                    <c:v>79.87696873740757</c:v>
                  </c:pt>
                  <c:pt idx="6">
                    <c:v>96.63383299867397</c:v>
                  </c:pt>
                  <c:pt idx="7">
                    <c:v>90.2214942153662</c:v>
                  </c:pt>
                  <c:pt idx="8">
                    <c:v>140.2296550107023</c:v>
                  </c:pt>
                  <c:pt idx="9">
                    <c:v>141.7183896888566</c:v>
                  </c:pt>
                  <c:pt idx="10">
                    <c:v>122.0677347756258</c:v>
                  </c:pt>
                  <c:pt idx="11">
                    <c:v>147.182841107563</c:v>
                  </c:pt>
                  <c:pt idx="12">
                    <c:v>153.8794598891953</c:v>
                  </c:pt>
                  <c:pt idx="13">
                    <c:v>170.9065646745416</c:v>
                  </c:pt>
                  <c:pt idx="14">
                    <c:v>200.3685270818237</c:v>
                  </c:pt>
                  <c:pt idx="15">
                    <c:v>166.5279294615179</c:v>
                  </c:pt>
                  <c:pt idx="16">
                    <c:v>168.085891044445</c:v>
                  </c:pt>
                  <c:pt idx="17">
                    <c:v>260.6061381682842</c:v>
                  </c:pt>
                  <c:pt idx="18">
                    <c:v>184.0822603568494</c:v>
                  </c:pt>
                  <c:pt idx="19">
                    <c:v>132.6896293726426</c:v>
                  </c:pt>
                  <c:pt idx="20">
                    <c:v>150.4216070552043</c:v>
                  </c:pt>
                  <c:pt idx="21">
                    <c:v>146.2694151232336</c:v>
                  </c:pt>
                  <c:pt idx="22">
                    <c:v>214.4489059937252</c:v>
                  </c:pt>
                  <c:pt idx="23">
                    <c:v>182.1564637282617</c:v>
                  </c:pt>
                  <c:pt idx="24">
                    <c:v>155.5392080797043</c:v>
                  </c:pt>
                  <c:pt idx="25">
                    <c:v>163.3523814510706</c:v>
                  </c:pt>
                  <c:pt idx="26">
                    <c:v>86.58375959536346</c:v>
                  </c:pt>
                  <c:pt idx="27">
                    <c:v>95.95280070243129</c:v>
                  </c:pt>
                  <c:pt idx="28">
                    <c:v>93.25487904943835</c:v>
                  </c:pt>
                  <c:pt idx="29">
                    <c:v>101.4130995672588</c:v>
                  </c:pt>
                  <c:pt idx="30">
                    <c:v>77.59825555435364</c:v>
                  </c:pt>
                  <c:pt idx="31">
                    <c:v>82.01339735785726</c:v>
                  </c:pt>
                  <c:pt idx="32">
                    <c:v>111.0700959328255</c:v>
                  </c:pt>
                </c:numCache>
              </c:numRef>
            </c:minus>
          </c:errBars>
          <c:xVal>
            <c:numRef>
              <c:f>'C_stress_0.15diff NORM d0'!$Q$7:$Q$39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'C_stress_0.15diff NORM d0'!$T$7:$T$39</c:f>
              <c:numCache>
                <c:formatCode>0</c:formatCode>
                <c:ptCount val="33"/>
                <c:pt idx="0">
                  <c:v>34.2519408527988</c:v>
                </c:pt>
                <c:pt idx="1">
                  <c:v>-264.4390317702722</c:v>
                </c:pt>
                <c:pt idx="2">
                  <c:v>-98.32540729630584</c:v>
                </c:pt>
                <c:pt idx="3">
                  <c:v>10.0205010934128</c:v>
                </c:pt>
                <c:pt idx="4">
                  <c:v>-107.1580453826868</c:v>
                </c:pt>
                <c:pt idx="5">
                  <c:v>-243.6507971107938</c:v>
                </c:pt>
                <c:pt idx="6">
                  <c:v>-233.5168087103812</c:v>
                </c:pt>
                <c:pt idx="7">
                  <c:v>-674.7355878552116</c:v>
                </c:pt>
                <c:pt idx="8">
                  <c:v>-298.7228117439598</c:v>
                </c:pt>
                <c:pt idx="9">
                  <c:v>-172.4710695110918</c:v>
                </c:pt>
                <c:pt idx="10">
                  <c:v>110.6367200666806</c:v>
                </c:pt>
                <c:pt idx="11">
                  <c:v>114.1130077731735</c:v>
                </c:pt>
                <c:pt idx="12">
                  <c:v>165.0525420926006</c:v>
                </c:pt>
                <c:pt idx="13">
                  <c:v>290.1085304296992</c:v>
                </c:pt>
                <c:pt idx="14">
                  <c:v>329.1757999857124</c:v>
                </c:pt>
                <c:pt idx="15">
                  <c:v>370.4773945423512</c:v>
                </c:pt>
                <c:pt idx="16">
                  <c:v>334.2309793357024</c:v>
                </c:pt>
                <c:pt idx="17">
                  <c:v>283.3625586033499</c:v>
                </c:pt>
                <c:pt idx="18">
                  <c:v>317.4061941662587</c:v>
                </c:pt>
                <c:pt idx="19">
                  <c:v>81.62901324267925</c:v>
                </c:pt>
                <c:pt idx="20">
                  <c:v>276.9359898467574</c:v>
                </c:pt>
                <c:pt idx="21">
                  <c:v>262.532160341028</c:v>
                </c:pt>
                <c:pt idx="22">
                  <c:v>69.74409411384003</c:v>
                </c:pt>
                <c:pt idx="23">
                  <c:v>-210.7613761535582</c:v>
                </c:pt>
                <c:pt idx="24">
                  <c:v>-257.340744464537</c:v>
                </c:pt>
                <c:pt idx="25">
                  <c:v>-533.3576117437926</c:v>
                </c:pt>
                <c:pt idx="26">
                  <c:v>-178.3694334861994</c:v>
                </c:pt>
                <c:pt idx="27">
                  <c:v>-238.1520871189823</c:v>
                </c:pt>
                <c:pt idx="28">
                  <c:v>-122.9347153566748</c:v>
                </c:pt>
                <c:pt idx="29">
                  <c:v>-113.3227969487543</c:v>
                </c:pt>
                <c:pt idx="30">
                  <c:v>-203.2464432392689</c:v>
                </c:pt>
                <c:pt idx="31">
                  <c:v>-49.32783200808571</c:v>
                </c:pt>
                <c:pt idx="32">
                  <c:v>-170.0809484486906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'C_stress_0.15diff NORM d0'!$Q$7:$Q$39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'C_stress_0.15diff NORM d0'!$V$7:$V$39</c:f>
              <c:numCache>
                <c:formatCode>0</c:formatCode>
                <c:ptCount val="33"/>
                <c:pt idx="0">
                  <c:v>95.2117200284725</c:v>
                </c:pt>
                <c:pt idx="1">
                  <c:v>-62.73636833523978</c:v>
                </c:pt>
                <c:pt idx="2">
                  <c:v>177.5060271013446</c:v>
                </c:pt>
                <c:pt idx="3">
                  <c:v>527.8600436334665</c:v>
                </c:pt>
                <c:pt idx="4">
                  <c:v>364.7367134760083</c:v>
                </c:pt>
                <c:pt idx="5">
                  <c:v>293.1692096711288</c:v>
                </c:pt>
                <c:pt idx="6">
                  <c:v>145.6503604737869</c:v>
                </c:pt>
                <c:pt idx="7">
                  <c:v>-218.8378828245075</c:v>
                </c:pt>
                <c:pt idx="8">
                  <c:v>-589.7521145613837</c:v>
                </c:pt>
                <c:pt idx="9">
                  <c:v>-454.5943156228707</c:v>
                </c:pt>
                <c:pt idx="10">
                  <c:v>-370.6873276774457</c:v>
                </c:pt>
                <c:pt idx="11">
                  <c:v>-249.4039556068459</c:v>
                </c:pt>
                <c:pt idx="12">
                  <c:v>-273.4445472800384</c:v>
                </c:pt>
                <c:pt idx="13">
                  <c:v>-227.0009613415027</c:v>
                </c:pt>
                <c:pt idx="14">
                  <c:v>-242.8668703869825</c:v>
                </c:pt>
                <c:pt idx="15">
                  <c:v>-196.885948424522</c:v>
                </c:pt>
                <c:pt idx="16">
                  <c:v>-189.6673517728324</c:v>
                </c:pt>
                <c:pt idx="17">
                  <c:v>-193.4622574631742</c:v>
                </c:pt>
                <c:pt idx="18">
                  <c:v>-181.6546743999437</c:v>
                </c:pt>
                <c:pt idx="19">
                  <c:v>-433.1382292431501</c:v>
                </c:pt>
                <c:pt idx="20">
                  <c:v>-206.6195521455289</c:v>
                </c:pt>
                <c:pt idx="21">
                  <c:v>-210.6675279528267</c:v>
                </c:pt>
                <c:pt idx="22">
                  <c:v>-269.5960709328815</c:v>
                </c:pt>
                <c:pt idx="23">
                  <c:v>-238.1542876524791</c:v>
                </c:pt>
                <c:pt idx="24">
                  <c:v>-455.185656054763</c:v>
                </c:pt>
                <c:pt idx="25">
                  <c:v>-325.0841009672483</c:v>
                </c:pt>
                <c:pt idx="26">
                  <c:v>564.68356754537</c:v>
                </c:pt>
                <c:pt idx="27">
                  <c:v>434.0624989629862</c:v>
                </c:pt>
                <c:pt idx="28">
                  <c:v>311.9997539660965</c:v>
                </c:pt>
                <c:pt idx="29">
                  <c:v>115.883848269948</c:v>
                </c:pt>
                <c:pt idx="30">
                  <c:v>-43.26869525196967</c:v>
                </c:pt>
                <c:pt idx="31">
                  <c:v>174.2833115090242</c:v>
                </c:pt>
                <c:pt idx="32">
                  <c:v>4.729366573771528</c:v>
                </c:pt>
              </c:numCache>
            </c:numRef>
          </c:yVal>
          <c:smooth val="0"/>
        </c:ser>
        <c:ser>
          <c:idx val="3"/>
          <c:order val="3"/>
          <c:tx>
            <c:v>boundary</c:v>
          </c:tx>
          <c:spPr>
            <a:ln w="127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'C_stress_0.15diff NORM d0'!$AX$2:$AX$3</c:f>
              <c:numCache>
                <c:formatCode>General</c:formatCode>
                <c:ptCount val="2"/>
                <c:pt idx="0">
                  <c:v>-8.83</c:v>
                </c:pt>
                <c:pt idx="1">
                  <c:v>-8.83</c:v>
                </c:pt>
              </c:numCache>
            </c:numRef>
          </c:xVal>
          <c:yVal>
            <c:numRef>
              <c:f>'C_stress_0.15diff NORM d0'!$AX$5:$AX$6</c:f>
              <c:numCache>
                <c:formatCode>General</c:formatCode>
                <c:ptCount val="2"/>
                <c:pt idx="0">
                  <c:v>-800.0</c:v>
                </c:pt>
                <c:pt idx="1">
                  <c:v>600.0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'C_stress_0.15diff NORM d0'!$AY$2:$AY$3</c:f>
              <c:numCache>
                <c:formatCode>General</c:formatCode>
                <c:ptCount val="2"/>
                <c:pt idx="0">
                  <c:v>9.16</c:v>
                </c:pt>
                <c:pt idx="1">
                  <c:v>9.16</c:v>
                </c:pt>
              </c:numCache>
            </c:numRef>
          </c:xVal>
          <c:yVal>
            <c:numRef>
              <c:f>'C_stress_0.15diff NORM d0'!$AY$5:$AY$6</c:f>
              <c:numCache>
                <c:formatCode>General</c:formatCode>
                <c:ptCount val="2"/>
                <c:pt idx="0">
                  <c:v>-800.0</c:v>
                </c:pt>
                <c:pt idx="1">
                  <c:v>600.0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043784"/>
        <c:axId val="-2103892376"/>
      </c:scatterChart>
      <c:valAx>
        <c:axId val="-21040437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03892376"/>
        <c:crosses val="autoZero"/>
        <c:crossBetween val="midCat"/>
      </c:valAx>
      <c:valAx>
        <c:axId val="-2103892376"/>
        <c:scaling>
          <c:orientation val="minMax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040437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Strains 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'C_stress_0.15diff NORM d0'!$F$7:$F$39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'C_stress_0.15diff NORM d0'!$G$7:$G$39</c:f>
              <c:numCache>
                <c:formatCode>0</c:formatCode>
                <c:ptCount val="33"/>
                <c:pt idx="0">
                  <c:v>280.1473565874346</c:v>
                </c:pt>
                <c:pt idx="1">
                  <c:v>112.4273964816513</c:v>
                </c:pt>
                <c:pt idx="2">
                  <c:v>-29.50354393560506</c:v>
                </c:pt>
                <c:pt idx="3">
                  <c:v>-100.9379021101875</c:v>
                </c:pt>
                <c:pt idx="4">
                  <c:v>-552.2003713998025</c:v>
                </c:pt>
                <c:pt idx="5">
                  <c:v>-635.4653485093342</c:v>
                </c:pt>
                <c:pt idx="6">
                  <c:v>-5.277792455626872</c:v>
                </c:pt>
                <c:pt idx="7">
                  <c:v>-1018.2452415195</c:v>
                </c:pt>
                <c:pt idx="8">
                  <c:v>-177.6544449453299</c:v>
                </c:pt>
                <c:pt idx="9">
                  <c:v>-403.7999054007369</c:v>
                </c:pt>
                <c:pt idx="10">
                  <c:v>-714.248287706054</c:v>
                </c:pt>
                <c:pt idx="11">
                  <c:v>-1022.687710797499</c:v>
                </c:pt>
                <c:pt idx="12">
                  <c:v>-878.8460663231579</c:v>
                </c:pt>
                <c:pt idx="13">
                  <c:v>-1297.894418753276</c:v>
                </c:pt>
                <c:pt idx="14">
                  <c:v>-1311.120154583678</c:v>
                </c:pt>
                <c:pt idx="15">
                  <c:v>-1202.141047928262</c:v>
                </c:pt>
                <c:pt idx="16">
                  <c:v>-1629.168368559752</c:v>
                </c:pt>
                <c:pt idx="17">
                  <c:v>-1076.088651882357</c:v>
                </c:pt>
                <c:pt idx="18">
                  <c:v>-1143.18312361894</c:v>
                </c:pt>
                <c:pt idx="19">
                  <c:v>-822.4620290916417</c:v>
                </c:pt>
                <c:pt idx="20">
                  <c:v>-621.4036056608752</c:v>
                </c:pt>
                <c:pt idx="21">
                  <c:v>-377.8263958323924</c:v>
                </c:pt>
                <c:pt idx="22">
                  <c:v>-415.7113276952451</c:v>
                </c:pt>
                <c:pt idx="23">
                  <c:v>132.9631368789386</c:v>
                </c:pt>
                <c:pt idx="24">
                  <c:v>449.87932763485</c:v>
                </c:pt>
                <c:pt idx="25">
                  <c:v>644.4729608185984</c:v>
                </c:pt>
                <c:pt idx="26">
                  <c:v>206.0778710599731</c:v>
                </c:pt>
                <c:pt idx="27">
                  <c:v>-711.8651785668062</c:v>
                </c:pt>
                <c:pt idx="28">
                  <c:v>-543.8728691862239</c:v>
                </c:pt>
                <c:pt idx="29">
                  <c:v>-128.967138215752</c:v>
                </c:pt>
                <c:pt idx="30">
                  <c:v>-52.16673895391821</c:v>
                </c:pt>
                <c:pt idx="31">
                  <c:v>282.6582127706257</c:v>
                </c:pt>
                <c:pt idx="32">
                  <c:v>314.0699104655642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'C_stress_0.15diff NORM d0'!$F$7:$F$39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'C_stress_0.15diff NORM d0'!$I$7:$I$39</c:f>
              <c:numCache>
                <c:formatCode>0</c:formatCode>
                <c:ptCount val="33"/>
                <c:pt idx="0">
                  <c:v>-90.06531333659611</c:v>
                </c:pt>
                <c:pt idx="1">
                  <c:v>-1037.035567688194</c:v>
                </c:pt>
                <c:pt idx="2">
                  <c:v>-692.8065325952914</c:v>
                </c:pt>
                <c:pt idx="3">
                  <c:v>-789.6925957298072</c:v>
                </c:pt>
                <c:pt idx="4">
                  <c:v>-888.4679538920803</c:v>
                </c:pt>
                <c:pt idx="5">
                  <c:v>-1320.344335887569</c:v>
                </c:pt>
                <c:pt idx="6">
                  <c:v>-1214.023036754663</c:v>
                </c:pt>
                <c:pt idx="7">
                  <c:v>-2184.913244024811</c:v>
                </c:pt>
                <c:pt idx="8">
                  <c:v>-240.8739619809141</c:v>
                </c:pt>
                <c:pt idx="9">
                  <c:v>131.1424510477277</c:v>
                </c:pt>
                <c:pt idx="10">
                  <c:v>1267.340154435193</c:v>
                </c:pt>
                <c:pt idx="11">
                  <c:v>1170.684039265346</c:v>
                </c:pt>
                <c:pt idx="12">
                  <c:v>1382.963028287332</c:v>
                </c:pt>
                <c:pt idx="13">
                  <c:v>1948.506647200032</c:v>
                </c:pt>
                <c:pt idx="14">
                  <c:v>2141.713205163098</c:v>
                </c:pt>
                <c:pt idx="15">
                  <c:v>2209.308087627093</c:v>
                </c:pt>
                <c:pt idx="16">
                  <c:v>2165.276458792942</c:v>
                </c:pt>
                <c:pt idx="17">
                  <c:v>1803.503945634555</c:v>
                </c:pt>
                <c:pt idx="18">
                  <c:v>1945.66665574314</c:v>
                </c:pt>
                <c:pt idx="19">
                  <c:v>1277.862277078379</c:v>
                </c:pt>
                <c:pt idx="20">
                  <c:v>1670.705081092905</c:v>
                </c:pt>
                <c:pt idx="21">
                  <c:v>1548.759031690272</c:v>
                </c:pt>
                <c:pt idx="22">
                  <c:v>847.760030653122</c:v>
                </c:pt>
                <c:pt idx="23">
                  <c:v>-532.1532581827881</c:v>
                </c:pt>
                <c:pt idx="24">
                  <c:v>-462.4511706854406</c:v>
                </c:pt>
                <c:pt idx="25">
                  <c:v>-1885.144398103833</c:v>
                </c:pt>
                <c:pt idx="26">
                  <c:v>-1724.828442574711</c:v>
                </c:pt>
                <c:pt idx="27">
                  <c:v>-1505.445764170332</c:v>
                </c:pt>
                <c:pt idx="28">
                  <c:v>-870.9762579649505</c:v>
                </c:pt>
                <c:pt idx="29">
                  <c:v>-627.3940235174135</c:v>
                </c:pt>
                <c:pt idx="30">
                  <c:v>-766.3225026883769</c:v>
                </c:pt>
                <c:pt idx="31">
                  <c:v>-569.706430591621</c:v>
                </c:pt>
                <c:pt idx="32">
                  <c:v>-808.128697977417</c:v>
                </c:pt>
              </c:numCache>
            </c:numRef>
          </c:yVal>
          <c:smooth val="0"/>
        </c:ser>
        <c:ser>
          <c:idx val="2"/>
          <c:order val="2"/>
          <c:spPr>
            <a:ln w="25400">
              <a:noFill/>
            </a:ln>
          </c:spPr>
          <c:xVal>
            <c:numRef>
              <c:f>'C_stress_0.15diff NORM d0'!$F$7:$F$39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'C_stress_0.15diff NORM d0'!$K$7:$K$39</c:f>
              <c:numCache>
                <c:formatCode>0</c:formatCode>
                <c:ptCount val="33"/>
                <c:pt idx="0">
                  <c:v>264.6097655036872</c:v>
                </c:pt>
                <c:pt idx="1">
                  <c:v>136.5072013883584</c:v>
                </c:pt>
                <c:pt idx="2">
                  <c:v>912.0309039001294</c:v>
                </c:pt>
                <c:pt idx="3">
                  <c:v>2223.192015412323</c:v>
                </c:pt>
                <c:pt idx="4">
                  <c:v>1857.101552194873</c:v>
                </c:pt>
                <c:pt idx="5">
                  <c:v>1802.972067207254</c:v>
                </c:pt>
                <c:pt idx="6">
                  <c:v>992.0404930441328</c:v>
                </c:pt>
                <c:pt idx="7">
                  <c:v>467.58249433565</c:v>
                </c:pt>
                <c:pt idx="8">
                  <c:v>-1934.13536019138</c:v>
                </c:pt>
                <c:pt idx="9">
                  <c:v>-1510.30188996626</c:v>
                </c:pt>
                <c:pt idx="10">
                  <c:v>-1533.090668803361</c:v>
                </c:pt>
                <c:pt idx="11">
                  <c:v>-944.3237476729482</c:v>
                </c:pt>
                <c:pt idx="12">
                  <c:v>-1168.292764426204</c:v>
                </c:pt>
                <c:pt idx="13">
                  <c:v>-1060.130395832415</c:v>
                </c:pt>
                <c:pt idx="14">
                  <c:v>-1186.53505882349</c:v>
                </c:pt>
                <c:pt idx="15">
                  <c:v>-1091.714998725624</c:v>
                </c:pt>
                <c:pt idx="16">
                  <c:v>-882.8592858385331</c:v>
                </c:pt>
                <c:pt idx="17">
                  <c:v>-970.7495296615853</c:v>
                </c:pt>
                <c:pt idx="18">
                  <c:v>-957.960215914766</c:v>
                </c:pt>
                <c:pt idx="19">
                  <c:v>-1717.147133748265</c:v>
                </c:pt>
                <c:pt idx="20">
                  <c:v>-1142.70898140767</c:v>
                </c:pt>
                <c:pt idx="21">
                  <c:v>-1204.402791110337</c:v>
                </c:pt>
                <c:pt idx="22">
                  <c:v>-1126.582747800531</c:v>
                </c:pt>
                <c:pt idx="23">
                  <c:v>-691.530197812873</c:v>
                </c:pt>
                <c:pt idx="24">
                  <c:v>-1613.548838119483</c:v>
                </c:pt>
                <c:pt idx="25">
                  <c:v>-673.371244494847</c:v>
                </c:pt>
                <c:pt idx="26">
                  <c:v>2598.389017972602</c:v>
                </c:pt>
                <c:pt idx="27">
                  <c:v>2405.620918488394</c:v>
                </c:pt>
                <c:pt idx="28">
                  <c:v>1659.551563549355</c:v>
                </c:pt>
                <c:pt idx="29">
                  <c:v>706.1719123004906</c:v>
                </c:pt>
                <c:pt idx="30">
                  <c:v>164.4571219650004</c:v>
                </c:pt>
                <c:pt idx="31">
                  <c:v>731.3038589624732</c:v>
                </c:pt>
                <c:pt idx="32">
                  <c:v>208.9494985169082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855288"/>
        <c:axId val="-2103852296"/>
      </c:scatterChart>
      <c:valAx>
        <c:axId val="-210385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852296"/>
        <c:crosses val="autoZero"/>
        <c:crossBetween val="midCat"/>
      </c:valAx>
      <c:valAx>
        <c:axId val="-210385229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03855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Strains 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C_stress_0.15!$F$7:$F$39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C_stress_0.15!$G$7:$G$39</c:f>
              <c:numCache>
                <c:formatCode>0</c:formatCode>
                <c:ptCount val="33"/>
                <c:pt idx="0">
                  <c:v>263.6413305394658</c:v>
                </c:pt>
                <c:pt idx="1">
                  <c:v>95.9241380482645</c:v>
                </c:pt>
                <c:pt idx="2">
                  <c:v>-46.00446030922356</c:v>
                </c:pt>
                <c:pt idx="3">
                  <c:v>-117.437639716611</c:v>
                </c:pt>
                <c:pt idx="4">
                  <c:v>-568.6926625422251</c:v>
                </c:pt>
                <c:pt idx="5">
                  <c:v>-651.9562656628342</c:v>
                </c:pt>
                <c:pt idx="6">
                  <c:v>-21.7791085656005</c:v>
                </c:pt>
                <c:pt idx="7">
                  <c:v>-404.636884539622</c:v>
                </c:pt>
                <c:pt idx="8">
                  <c:v>-274.794864045802</c:v>
                </c:pt>
                <c:pt idx="9">
                  <c:v>-500.9183811367501</c:v>
                </c:pt>
                <c:pt idx="10">
                  <c:v>-811.3366009887546</c:v>
                </c:pt>
                <c:pt idx="11">
                  <c:v>-1119.746056812754</c:v>
                </c:pt>
                <c:pt idx="12">
                  <c:v>-975.9183876628662</c:v>
                </c:pt>
                <c:pt idx="13">
                  <c:v>-1394.926026315635</c:v>
                </c:pt>
                <c:pt idx="14">
                  <c:v>-1408.150477163805</c:v>
                </c:pt>
                <c:pt idx="15">
                  <c:v>-1299.181958668627</c:v>
                </c:pt>
                <c:pt idx="16">
                  <c:v>-1726.167790304434</c:v>
                </c:pt>
                <c:pt idx="17">
                  <c:v>-1173.14180958461</c:v>
                </c:pt>
                <c:pt idx="18">
                  <c:v>-1240.229762576095</c:v>
                </c:pt>
                <c:pt idx="19">
                  <c:v>-919.5398285751776</c:v>
                </c:pt>
                <c:pt idx="20">
                  <c:v>-718.5009395200836</c:v>
                </c:pt>
                <c:pt idx="21">
                  <c:v>-474.9473950950156</c:v>
                </c:pt>
                <c:pt idx="22">
                  <c:v>-512.8286461447696</c:v>
                </c:pt>
                <c:pt idx="23">
                  <c:v>35.7925104761403</c:v>
                </c:pt>
                <c:pt idx="24">
                  <c:v>352.6779103584232</c:v>
                </c:pt>
                <c:pt idx="25">
                  <c:v>-84.2013628651328</c:v>
                </c:pt>
                <c:pt idx="26">
                  <c:v>189.5730389418482</c:v>
                </c:pt>
                <c:pt idx="27">
                  <c:v>-728.3548350158763</c:v>
                </c:pt>
                <c:pt idx="28">
                  <c:v>-560.3652977441698</c:v>
                </c:pt>
                <c:pt idx="29">
                  <c:v>-145.466413300488</c:v>
                </c:pt>
                <c:pt idx="30">
                  <c:v>-68.66728135290768</c:v>
                </c:pt>
                <c:pt idx="31">
                  <c:v>266.1521452897997</c:v>
                </c:pt>
                <c:pt idx="32">
                  <c:v>297.5633246478093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C_stress_0.15!$F$7:$F$39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C_stress_0.15!$I$7:$I$39</c:f>
              <c:numCache>
                <c:formatCode>0</c:formatCode>
                <c:ptCount val="33"/>
                <c:pt idx="0">
                  <c:v>-90.06531333659611</c:v>
                </c:pt>
                <c:pt idx="1">
                  <c:v>-1037.035567688194</c:v>
                </c:pt>
                <c:pt idx="2">
                  <c:v>-692.8065325952914</c:v>
                </c:pt>
                <c:pt idx="3">
                  <c:v>-789.6925957298072</c:v>
                </c:pt>
                <c:pt idx="4">
                  <c:v>-888.4679538920803</c:v>
                </c:pt>
                <c:pt idx="5">
                  <c:v>-1320.344335887569</c:v>
                </c:pt>
                <c:pt idx="6">
                  <c:v>-1214.023036754663</c:v>
                </c:pt>
                <c:pt idx="7">
                  <c:v>-2184.913244024811</c:v>
                </c:pt>
                <c:pt idx="8">
                  <c:v>-240.8739619809141</c:v>
                </c:pt>
                <c:pt idx="9">
                  <c:v>131.1424510477277</c:v>
                </c:pt>
                <c:pt idx="10">
                  <c:v>1267.340154435193</c:v>
                </c:pt>
                <c:pt idx="11">
                  <c:v>1170.684039265346</c:v>
                </c:pt>
                <c:pt idx="12">
                  <c:v>1382.963028287332</c:v>
                </c:pt>
                <c:pt idx="13">
                  <c:v>1948.506647200032</c:v>
                </c:pt>
                <c:pt idx="14">
                  <c:v>2141.713205163098</c:v>
                </c:pt>
                <c:pt idx="15">
                  <c:v>2209.308087627093</c:v>
                </c:pt>
                <c:pt idx="16">
                  <c:v>2165.276458792942</c:v>
                </c:pt>
                <c:pt idx="17">
                  <c:v>1803.503945634555</c:v>
                </c:pt>
                <c:pt idx="18">
                  <c:v>1945.66665574314</c:v>
                </c:pt>
                <c:pt idx="19">
                  <c:v>1277.862277078379</c:v>
                </c:pt>
                <c:pt idx="20">
                  <c:v>1670.705081092905</c:v>
                </c:pt>
                <c:pt idx="21">
                  <c:v>1548.759031690272</c:v>
                </c:pt>
                <c:pt idx="22">
                  <c:v>847.760030653122</c:v>
                </c:pt>
                <c:pt idx="23">
                  <c:v>-532.1532581827881</c:v>
                </c:pt>
                <c:pt idx="24">
                  <c:v>-462.4511706854406</c:v>
                </c:pt>
                <c:pt idx="25">
                  <c:v>-1885.144398103833</c:v>
                </c:pt>
                <c:pt idx="26">
                  <c:v>-1724.828442574711</c:v>
                </c:pt>
                <c:pt idx="27">
                  <c:v>-1505.445764170332</c:v>
                </c:pt>
                <c:pt idx="28">
                  <c:v>-870.9762579649505</c:v>
                </c:pt>
                <c:pt idx="29">
                  <c:v>-627.3940235174135</c:v>
                </c:pt>
                <c:pt idx="30">
                  <c:v>-766.3225026883769</c:v>
                </c:pt>
                <c:pt idx="31">
                  <c:v>-569.706430591621</c:v>
                </c:pt>
                <c:pt idx="32">
                  <c:v>-808.128697977417</c:v>
                </c:pt>
              </c:numCache>
            </c:numRef>
          </c:yVal>
          <c:smooth val="0"/>
        </c:ser>
        <c:ser>
          <c:idx val="2"/>
          <c:order val="2"/>
          <c:spPr>
            <a:ln w="25400">
              <a:noFill/>
            </a:ln>
          </c:spPr>
          <c:xVal>
            <c:numRef>
              <c:f>C_stress_0.15!$F$7:$F$39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C_stress_0.15!$K$7:$K$39</c:f>
              <c:numCache>
                <c:formatCode>0</c:formatCode>
                <c:ptCount val="33"/>
                <c:pt idx="0">
                  <c:v>264.6097655036872</c:v>
                </c:pt>
                <c:pt idx="1">
                  <c:v>136.5072013883584</c:v>
                </c:pt>
                <c:pt idx="2">
                  <c:v>912.0309039001294</c:v>
                </c:pt>
                <c:pt idx="3">
                  <c:v>2223.192015412323</c:v>
                </c:pt>
                <c:pt idx="4">
                  <c:v>1857.101552194873</c:v>
                </c:pt>
                <c:pt idx="5">
                  <c:v>1802.972067207254</c:v>
                </c:pt>
                <c:pt idx="6">
                  <c:v>992.0404930441328</c:v>
                </c:pt>
                <c:pt idx="7">
                  <c:v>467.58249433565</c:v>
                </c:pt>
                <c:pt idx="8">
                  <c:v>-1934.13536019138</c:v>
                </c:pt>
                <c:pt idx="9">
                  <c:v>-1510.30188996626</c:v>
                </c:pt>
                <c:pt idx="10">
                  <c:v>-1533.090668803361</c:v>
                </c:pt>
                <c:pt idx="11">
                  <c:v>-944.3237476729482</c:v>
                </c:pt>
                <c:pt idx="12">
                  <c:v>-1168.292764426204</c:v>
                </c:pt>
                <c:pt idx="13">
                  <c:v>-1060.130395832415</c:v>
                </c:pt>
                <c:pt idx="14">
                  <c:v>-1186.53505882349</c:v>
                </c:pt>
                <c:pt idx="15">
                  <c:v>-1091.714998725624</c:v>
                </c:pt>
                <c:pt idx="16">
                  <c:v>-882.8592858385331</c:v>
                </c:pt>
                <c:pt idx="17">
                  <c:v>-970.7495296615853</c:v>
                </c:pt>
                <c:pt idx="18">
                  <c:v>-957.960215914766</c:v>
                </c:pt>
                <c:pt idx="19">
                  <c:v>-1717.147133748265</c:v>
                </c:pt>
                <c:pt idx="20">
                  <c:v>-1142.70898140767</c:v>
                </c:pt>
                <c:pt idx="21">
                  <c:v>-1204.402791110337</c:v>
                </c:pt>
                <c:pt idx="22">
                  <c:v>-1126.582747800531</c:v>
                </c:pt>
                <c:pt idx="23">
                  <c:v>-691.530197812873</c:v>
                </c:pt>
                <c:pt idx="24">
                  <c:v>-1613.548838119483</c:v>
                </c:pt>
                <c:pt idx="25">
                  <c:v>-673.371244494847</c:v>
                </c:pt>
                <c:pt idx="26">
                  <c:v>2598.389017972602</c:v>
                </c:pt>
                <c:pt idx="27">
                  <c:v>2405.620918488394</c:v>
                </c:pt>
                <c:pt idx="28">
                  <c:v>1659.551563549355</c:v>
                </c:pt>
                <c:pt idx="29">
                  <c:v>706.1719123004906</c:v>
                </c:pt>
                <c:pt idx="30">
                  <c:v>164.4571219650004</c:v>
                </c:pt>
                <c:pt idx="31">
                  <c:v>731.3038589624732</c:v>
                </c:pt>
                <c:pt idx="32">
                  <c:v>208.9494985169082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469000"/>
        <c:axId val="-2104466008"/>
      </c:scatterChart>
      <c:valAx>
        <c:axId val="-2104469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466008"/>
        <c:crosses val="autoZero"/>
        <c:crossBetween val="midCat"/>
      </c:valAx>
      <c:valAx>
        <c:axId val="-210446600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04469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C_stress_Xray!$Q$7:$Q$39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C_stress_Xray!$R$7:$R$39</c:f>
              <c:numCache>
                <c:formatCode>0</c:formatCode>
                <c:ptCount val="33"/>
                <c:pt idx="0">
                  <c:v>13.25732602545925</c:v>
                </c:pt>
                <c:pt idx="1">
                  <c:v>-71.1773257407542</c:v>
                </c:pt>
                <c:pt idx="2">
                  <c:v>11.37825064781093</c:v>
                </c:pt>
                <c:pt idx="3">
                  <c:v>124.0991094591631</c:v>
                </c:pt>
                <c:pt idx="4">
                  <c:v>-53.66120992845656</c:v>
                </c:pt>
                <c:pt idx="5">
                  <c:v>-130.236015488186</c:v>
                </c:pt>
                <c:pt idx="6">
                  <c:v>-30.06536198613651</c:v>
                </c:pt>
                <c:pt idx="7">
                  <c:v>-277.6138038521025</c:v>
                </c:pt>
                <c:pt idx="8">
                  <c:v>-314.950769989079</c:v>
                </c:pt>
                <c:pt idx="9">
                  <c:v>-291.5022337530143</c:v>
                </c:pt>
                <c:pt idx="10">
                  <c:v>-257.0283091014695</c:v>
                </c:pt>
                <c:pt idx="11">
                  <c:v>-289.943862123129</c:v>
                </c:pt>
                <c:pt idx="12">
                  <c:v>-250.7709176942114</c:v>
                </c:pt>
                <c:pt idx="13">
                  <c:v>-294.9302852358945</c:v>
                </c:pt>
                <c:pt idx="14">
                  <c:v>-291.3432149611855</c:v>
                </c:pt>
                <c:pt idx="15">
                  <c:v>-242.931660975913</c:v>
                </c:pt>
                <c:pt idx="16">
                  <c:v>-344.9938483926583</c:v>
                </c:pt>
                <c:pt idx="17">
                  <c:v>-238.6370706336793</c:v>
                </c:pt>
                <c:pt idx="18">
                  <c:v>-240.55768994646</c:v>
                </c:pt>
                <c:pt idx="19">
                  <c:v>-306.4408149071763</c:v>
                </c:pt>
                <c:pt idx="20">
                  <c:v>-144.1022034504233</c:v>
                </c:pt>
                <c:pt idx="21">
                  <c:v>-95.68834281664836</c:v>
                </c:pt>
                <c:pt idx="22">
                  <c:v>-174.5026444197988</c:v>
                </c:pt>
                <c:pt idx="23">
                  <c:v>-123.5469702152888</c:v>
                </c:pt>
                <c:pt idx="24">
                  <c:v>-127.645081057861</c:v>
                </c:pt>
                <c:pt idx="25">
                  <c:v>-80.4259048836943</c:v>
                </c:pt>
                <c:pt idx="26">
                  <c:v>149.2026733192157</c:v>
                </c:pt>
                <c:pt idx="27">
                  <c:v>-106.0538251421751</c:v>
                </c:pt>
                <c:pt idx="28">
                  <c:v>-71.01303107699164</c:v>
                </c:pt>
                <c:pt idx="29">
                  <c:v>-31.9568015077331</c:v>
                </c:pt>
                <c:pt idx="30">
                  <c:v>-84.80243594963591</c:v>
                </c:pt>
                <c:pt idx="31">
                  <c:v>92.86940817173837</c:v>
                </c:pt>
                <c:pt idx="32">
                  <c:v>18.49381674942815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C_stress_Xray!$U$7:$U$47</c:f>
                <c:numCache>
                  <c:formatCode>General</c:formatCode>
                  <c:ptCount val="41"/>
                  <c:pt idx="0">
                    <c:v>84.72877562637137</c:v>
                  </c:pt>
                  <c:pt idx="1">
                    <c:v>93.73318155062032</c:v>
                  </c:pt>
                  <c:pt idx="2">
                    <c:v>70.73151046066773</c:v>
                  </c:pt>
                  <c:pt idx="3">
                    <c:v>89.53413056463074</c:v>
                  </c:pt>
                  <c:pt idx="4">
                    <c:v>102.3178949635957</c:v>
                  </c:pt>
                  <c:pt idx="5">
                    <c:v>79.87684634848216</c:v>
                  </c:pt>
                  <c:pt idx="6">
                    <c:v>96.63368791813784</c:v>
                  </c:pt>
                  <c:pt idx="7">
                    <c:v>90.22511375547844</c:v>
                  </c:pt>
                  <c:pt idx="8">
                    <c:v>140.2282655488963</c:v>
                  </c:pt>
                  <c:pt idx="9">
                    <c:v>141.7172783529618</c:v>
                  </c:pt>
                  <c:pt idx="10">
                    <c:v>122.0665064529756</c:v>
                  </c:pt>
                  <c:pt idx="11">
                    <c:v>147.1813567957472</c:v>
                  </c:pt>
                  <c:pt idx="12">
                    <c:v>153.8782413200973</c:v>
                  </c:pt>
                  <c:pt idx="13">
                    <c:v>170.9053619673457</c:v>
                  </c:pt>
                  <c:pt idx="14">
                    <c:v>200.3671491810528</c:v>
                  </c:pt>
                  <c:pt idx="15">
                    <c:v>166.5264740992653</c:v>
                  </c:pt>
                  <c:pt idx="16">
                    <c:v>168.0841567526775</c:v>
                  </c:pt>
                  <c:pt idx="17">
                    <c:v>260.6048810176227</c:v>
                  </c:pt>
                  <c:pt idx="18">
                    <c:v>184.0808683254374</c:v>
                  </c:pt>
                  <c:pt idx="19">
                    <c:v>132.6883263740083</c:v>
                  </c:pt>
                  <c:pt idx="20">
                    <c:v>150.4205149962055</c:v>
                  </c:pt>
                  <c:pt idx="21">
                    <c:v>146.2680843001274</c:v>
                  </c:pt>
                  <c:pt idx="22">
                    <c:v>214.4477875680052</c:v>
                  </c:pt>
                  <c:pt idx="23">
                    <c:v>182.1553016007702</c:v>
                  </c:pt>
                  <c:pt idx="24">
                    <c:v>155.5376164421308</c:v>
                  </c:pt>
                  <c:pt idx="25">
                    <c:v>163.3756958808463</c:v>
                  </c:pt>
                  <c:pt idx="26">
                    <c:v>86.58360361466635</c:v>
                  </c:pt>
                  <c:pt idx="27">
                    <c:v>95.95264449611605</c:v>
                  </c:pt>
                  <c:pt idx="28">
                    <c:v>93.2547466368991</c:v>
                  </c:pt>
                  <c:pt idx="29">
                    <c:v>101.41294926274</c:v>
                  </c:pt>
                  <c:pt idx="30">
                    <c:v>77.59811591625392</c:v>
                  </c:pt>
                  <c:pt idx="31">
                    <c:v>82.01324963140814</c:v>
                  </c:pt>
                  <c:pt idx="32">
                    <c:v>111.0699591108238</c:v>
                  </c:pt>
                  <c:pt idx="33">
                    <c:v>81.96087865246571</c:v>
                  </c:pt>
                  <c:pt idx="34">
                    <c:v>83.66297584433761</c:v>
                  </c:pt>
                  <c:pt idx="35">
                    <c:v>114.4895231055577</c:v>
                  </c:pt>
                  <c:pt idx="36">
                    <c:v>148.573664202567</c:v>
                  </c:pt>
                  <c:pt idx="37">
                    <c:v>150.5247169977033</c:v>
                  </c:pt>
                  <c:pt idx="38">
                    <c:v>128.2077188182011</c:v>
                  </c:pt>
                  <c:pt idx="39">
                    <c:v>94.1094477304033</c:v>
                  </c:pt>
                  <c:pt idx="40">
                    <c:v>100.1305331145633</c:v>
                  </c:pt>
                </c:numCache>
              </c:numRef>
            </c:plus>
            <c:minus>
              <c:numRef>
                <c:f>C_stress_Xray!$U$7:$U$47</c:f>
                <c:numCache>
                  <c:formatCode>General</c:formatCode>
                  <c:ptCount val="41"/>
                  <c:pt idx="0">
                    <c:v>84.72877562637137</c:v>
                  </c:pt>
                  <c:pt idx="1">
                    <c:v>93.73318155062032</c:v>
                  </c:pt>
                  <c:pt idx="2">
                    <c:v>70.73151046066773</c:v>
                  </c:pt>
                  <c:pt idx="3">
                    <c:v>89.53413056463074</c:v>
                  </c:pt>
                  <c:pt idx="4">
                    <c:v>102.3178949635957</c:v>
                  </c:pt>
                  <c:pt idx="5">
                    <c:v>79.87684634848216</c:v>
                  </c:pt>
                  <c:pt idx="6">
                    <c:v>96.63368791813784</c:v>
                  </c:pt>
                  <c:pt idx="7">
                    <c:v>90.22511375547844</c:v>
                  </c:pt>
                  <c:pt idx="8">
                    <c:v>140.2282655488963</c:v>
                  </c:pt>
                  <c:pt idx="9">
                    <c:v>141.7172783529618</c:v>
                  </c:pt>
                  <c:pt idx="10">
                    <c:v>122.0665064529756</c:v>
                  </c:pt>
                  <c:pt idx="11">
                    <c:v>147.1813567957472</c:v>
                  </c:pt>
                  <c:pt idx="12">
                    <c:v>153.8782413200973</c:v>
                  </c:pt>
                  <c:pt idx="13">
                    <c:v>170.9053619673457</c:v>
                  </c:pt>
                  <c:pt idx="14">
                    <c:v>200.3671491810528</c:v>
                  </c:pt>
                  <c:pt idx="15">
                    <c:v>166.5264740992653</c:v>
                  </c:pt>
                  <c:pt idx="16">
                    <c:v>168.0841567526775</c:v>
                  </c:pt>
                  <c:pt idx="17">
                    <c:v>260.6048810176227</c:v>
                  </c:pt>
                  <c:pt idx="18">
                    <c:v>184.0808683254374</c:v>
                  </c:pt>
                  <c:pt idx="19">
                    <c:v>132.6883263740083</c:v>
                  </c:pt>
                  <c:pt idx="20">
                    <c:v>150.4205149962055</c:v>
                  </c:pt>
                  <c:pt idx="21">
                    <c:v>146.2680843001274</c:v>
                  </c:pt>
                  <c:pt idx="22">
                    <c:v>214.4477875680052</c:v>
                  </c:pt>
                  <c:pt idx="23">
                    <c:v>182.1553016007702</c:v>
                  </c:pt>
                  <c:pt idx="24">
                    <c:v>155.5376164421308</c:v>
                  </c:pt>
                  <c:pt idx="25">
                    <c:v>163.3756958808463</c:v>
                  </c:pt>
                  <c:pt idx="26">
                    <c:v>86.58360361466635</c:v>
                  </c:pt>
                  <c:pt idx="27">
                    <c:v>95.95264449611605</c:v>
                  </c:pt>
                  <c:pt idx="28">
                    <c:v>93.2547466368991</c:v>
                  </c:pt>
                  <c:pt idx="29">
                    <c:v>101.41294926274</c:v>
                  </c:pt>
                  <c:pt idx="30">
                    <c:v>77.59811591625392</c:v>
                  </c:pt>
                  <c:pt idx="31">
                    <c:v>82.01324963140814</c:v>
                  </c:pt>
                  <c:pt idx="32">
                    <c:v>111.0699591108238</c:v>
                  </c:pt>
                  <c:pt idx="33">
                    <c:v>81.96087865246571</c:v>
                  </c:pt>
                  <c:pt idx="34">
                    <c:v>83.66297584433761</c:v>
                  </c:pt>
                  <c:pt idx="35">
                    <c:v>114.4895231055577</c:v>
                  </c:pt>
                  <c:pt idx="36">
                    <c:v>148.573664202567</c:v>
                  </c:pt>
                  <c:pt idx="37">
                    <c:v>150.5247169977033</c:v>
                  </c:pt>
                  <c:pt idx="38">
                    <c:v>128.2077188182011</c:v>
                  </c:pt>
                  <c:pt idx="39">
                    <c:v>94.1094477304033</c:v>
                  </c:pt>
                  <c:pt idx="40">
                    <c:v>100.1305331145633</c:v>
                  </c:pt>
                </c:numCache>
              </c:numRef>
            </c:minus>
          </c:errBars>
          <c:xVal>
            <c:numRef>
              <c:f>C_stress_Xray!$Q$7:$Q$39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C_stress_Xray!$T$7:$T$39</c:f>
              <c:numCache>
                <c:formatCode>0</c:formatCode>
                <c:ptCount val="33"/>
                <c:pt idx="0">
                  <c:v>-173.905528102189</c:v>
                </c:pt>
                <c:pt idx="1">
                  <c:v>-266.054065686725</c:v>
                </c:pt>
                <c:pt idx="2">
                  <c:v>-99.94012486229037</c:v>
                </c:pt>
                <c:pt idx="3">
                  <c:v>8.40603022174605</c:v>
                </c:pt>
                <c:pt idx="4">
                  <c:v>-108.7717794402404</c:v>
                </c:pt>
                <c:pt idx="5">
                  <c:v>-245.2643939398081</c:v>
                </c:pt>
                <c:pt idx="6">
                  <c:v>-235.1315600958442</c:v>
                </c:pt>
                <c:pt idx="7">
                  <c:v>-612.7388109465615</c:v>
                </c:pt>
                <c:pt idx="8">
                  <c:v>-309.2205629137129</c:v>
                </c:pt>
                <c:pt idx="9">
                  <c:v>-182.966521237846</c:v>
                </c:pt>
                <c:pt idx="10">
                  <c:v>100.1445461980572</c:v>
                </c:pt>
                <c:pt idx="11">
                  <c:v>103.6241293784299</c:v>
                </c:pt>
                <c:pt idx="12">
                  <c:v>154.5621300573924</c:v>
                </c:pt>
                <c:pt idx="13">
                  <c:v>279.6225517237831</c:v>
                </c:pt>
                <c:pt idx="14">
                  <c:v>318.6899529576317</c:v>
                </c:pt>
                <c:pt idx="15">
                  <c:v>359.9904023757518</c:v>
                </c:pt>
                <c:pt idx="16">
                  <c:v>323.7485111757445</c:v>
                </c:pt>
                <c:pt idx="17">
                  <c:v>272.8742426112915</c:v>
                </c:pt>
                <c:pt idx="18">
                  <c:v>306.9185877137403</c:v>
                </c:pt>
                <c:pt idx="19">
                  <c:v>71.13797076099132</c:v>
                </c:pt>
                <c:pt idx="20">
                  <c:v>266.442860039122</c:v>
                </c:pt>
                <c:pt idx="21">
                  <c:v>252.0364536788226</c:v>
                </c:pt>
                <c:pt idx="22">
                  <c:v>59.24879257687697</c:v>
                </c:pt>
                <c:pt idx="23">
                  <c:v>-221.2624457800655</c:v>
                </c:pt>
                <c:pt idx="24">
                  <c:v>-267.8452200619159</c:v>
                </c:pt>
                <c:pt idx="25">
                  <c:v>-451.0258955984954</c:v>
                </c:pt>
                <c:pt idx="26">
                  <c:v>-179.9843906086992</c:v>
                </c:pt>
                <c:pt idx="27">
                  <c:v>-239.7654960678581</c:v>
                </c:pt>
                <c:pt idx="28">
                  <c:v>-124.5484824190409</c:v>
                </c:pt>
                <c:pt idx="29">
                  <c:v>-114.9373640023914</c:v>
                </c:pt>
                <c:pt idx="30">
                  <c:v>-204.8611930695818</c:v>
                </c:pt>
                <c:pt idx="31">
                  <c:v>-50.94310049138377</c:v>
                </c:pt>
                <c:pt idx="32">
                  <c:v>-171.6963202617189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C_stress_Xray!$Q$7:$Q$39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C_stress_Xray!$V$7:$V$39</c:f>
              <c:numCache>
                <c:formatCode>0</c:formatCode>
                <c:ptCount val="33"/>
                <c:pt idx="0">
                  <c:v>13.42377592949971</c:v>
                </c:pt>
                <c:pt idx="1">
                  <c:v>-64.2021056711118</c:v>
                </c:pt>
                <c:pt idx="2">
                  <c:v>176.0407218831666</c:v>
                </c:pt>
                <c:pt idx="3">
                  <c:v>526.3951808347784</c:v>
                </c:pt>
                <c:pt idx="4">
                  <c:v>363.2725328428042</c:v>
                </c:pt>
                <c:pt idx="5">
                  <c:v>291.7051581862468</c:v>
                </c:pt>
                <c:pt idx="6">
                  <c:v>144.1850333796426</c:v>
                </c:pt>
                <c:pt idx="7">
                  <c:v>-194.02154350898</c:v>
                </c:pt>
                <c:pt idx="8">
                  <c:v>-600.150270289177</c:v>
                </c:pt>
                <c:pt idx="9">
                  <c:v>-464.9901250625074</c:v>
                </c:pt>
                <c:pt idx="10">
                  <c:v>-381.0798615331203</c:v>
                </c:pt>
                <c:pt idx="11">
                  <c:v>-259.7931352338219</c:v>
                </c:pt>
                <c:pt idx="12">
                  <c:v>-283.8352828980051</c:v>
                </c:pt>
                <c:pt idx="13">
                  <c:v>-237.3872528363339</c:v>
                </c:pt>
                <c:pt idx="14">
                  <c:v>-253.2530428182786</c:v>
                </c:pt>
                <c:pt idx="15">
                  <c:v>-207.2732565319753</c:v>
                </c:pt>
                <c:pt idx="16">
                  <c:v>-200.05011503128</c:v>
                </c:pt>
                <c:pt idx="17">
                  <c:v>-203.8508773245726</c:v>
                </c:pt>
                <c:pt idx="18">
                  <c:v>-192.0425834455054</c:v>
                </c:pt>
                <c:pt idx="19">
                  <c:v>-443.529650079438</c:v>
                </c:pt>
                <c:pt idx="20">
                  <c:v>-217.0130029828521</c:v>
                </c:pt>
                <c:pt idx="21">
                  <c:v>-221.063561801342</c:v>
                </c:pt>
                <c:pt idx="22">
                  <c:v>-279.9916918902364</c:v>
                </c:pt>
                <c:pt idx="23">
                  <c:v>-248.5556332841831</c:v>
                </c:pt>
                <c:pt idx="24">
                  <c:v>-465.5904993389922</c:v>
                </c:pt>
                <c:pt idx="25">
                  <c:v>-49.19598088649196</c:v>
                </c:pt>
                <c:pt idx="26">
                  <c:v>563.2182793869882</c:v>
                </c:pt>
                <c:pt idx="27">
                  <c:v>432.5987253193716</c:v>
                </c:pt>
                <c:pt idx="28">
                  <c:v>310.5355108385926</c:v>
                </c:pt>
                <c:pt idx="29">
                  <c:v>114.4186628343029</c:v>
                </c:pt>
                <c:pt idx="30">
                  <c:v>-44.73414432943149</c:v>
                </c:pt>
                <c:pt idx="31">
                  <c:v>172.8174283953075</c:v>
                </c:pt>
                <c:pt idx="32">
                  <c:v>3.263302155260761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534680"/>
        <c:axId val="-2103531688"/>
      </c:scatterChart>
      <c:valAx>
        <c:axId val="-21035346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03531688"/>
        <c:crosses val="autoZero"/>
        <c:crossBetween val="midCat"/>
      </c:valAx>
      <c:valAx>
        <c:axId val="-210353168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035346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- inc FB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spPr>
            <a:ln w="28575">
              <a:noFill/>
            </a:ln>
          </c:spPr>
          <c:xVal>
            <c:numRef>
              <c:f>C_stress_Xray!$Q$7:$Q$47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C_stress_Xray!$R$7:$R$47</c:f>
              <c:numCache>
                <c:formatCode>0</c:formatCode>
                <c:ptCount val="41"/>
                <c:pt idx="0">
                  <c:v>13.25732602545925</c:v>
                </c:pt>
                <c:pt idx="1">
                  <c:v>-71.1773257407542</c:v>
                </c:pt>
                <c:pt idx="2">
                  <c:v>11.37825064781093</c:v>
                </c:pt>
                <c:pt idx="3">
                  <c:v>124.0991094591631</c:v>
                </c:pt>
                <c:pt idx="4">
                  <c:v>-53.66120992845656</c:v>
                </c:pt>
                <c:pt idx="5">
                  <c:v>-130.236015488186</c:v>
                </c:pt>
                <c:pt idx="6">
                  <c:v>-30.06536198613651</c:v>
                </c:pt>
                <c:pt idx="7">
                  <c:v>-277.6138038521025</c:v>
                </c:pt>
                <c:pt idx="8">
                  <c:v>-314.950769989079</c:v>
                </c:pt>
                <c:pt idx="9">
                  <c:v>-291.5022337530143</c:v>
                </c:pt>
                <c:pt idx="10">
                  <c:v>-257.0283091014695</c:v>
                </c:pt>
                <c:pt idx="11">
                  <c:v>-289.943862123129</c:v>
                </c:pt>
                <c:pt idx="12">
                  <c:v>-250.7709176942114</c:v>
                </c:pt>
                <c:pt idx="13">
                  <c:v>-294.9302852358945</c:v>
                </c:pt>
                <c:pt idx="14">
                  <c:v>-291.3432149611855</c:v>
                </c:pt>
                <c:pt idx="15">
                  <c:v>-242.931660975913</c:v>
                </c:pt>
                <c:pt idx="16">
                  <c:v>-344.9938483926583</c:v>
                </c:pt>
                <c:pt idx="17">
                  <c:v>-238.6370706336793</c:v>
                </c:pt>
                <c:pt idx="18">
                  <c:v>-240.55768994646</c:v>
                </c:pt>
                <c:pt idx="19">
                  <c:v>-306.4408149071763</c:v>
                </c:pt>
                <c:pt idx="20">
                  <c:v>-144.1022034504233</c:v>
                </c:pt>
                <c:pt idx="21">
                  <c:v>-95.68834281664836</c:v>
                </c:pt>
                <c:pt idx="22">
                  <c:v>-174.5026444197988</c:v>
                </c:pt>
                <c:pt idx="23">
                  <c:v>-123.5469702152888</c:v>
                </c:pt>
                <c:pt idx="24">
                  <c:v>-127.645081057861</c:v>
                </c:pt>
                <c:pt idx="25">
                  <c:v>-80.4259048836943</c:v>
                </c:pt>
                <c:pt idx="26">
                  <c:v>149.2026733192157</c:v>
                </c:pt>
                <c:pt idx="27">
                  <c:v>-106.0538251421751</c:v>
                </c:pt>
                <c:pt idx="28">
                  <c:v>-71.01303107699164</c:v>
                </c:pt>
                <c:pt idx="29">
                  <c:v>-31.9568015077331</c:v>
                </c:pt>
                <c:pt idx="30">
                  <c:v>-84.80243594963591</c:v>
                </c:pt>
                <c:pt idx="31">
                  <c:v>92.86940817173837</c:v>
                </c:pt>
                <c:pt idx="32">
                  <c:v>18.49381674942815</c:v>
                </c:pt>
                <c:pt idx="33">
                  <c:v>37.61564394287598</c:v>
                </c:pt>
                <c:pt idx="34">
                  <c:v>-26.90552606364821</c:v>
                </c:pt>
                <c:pt idx="35">
                  <c:v>-439.6372858496597</c:v>
                </c:pt>
                <c:pt idx="36">
                  <c:v>-245.4605045377495</c:v>
                </c:pt>
                <c:pt idx="37">
                  <c:v>19.64343229679706</c:v>
                </c:pt>
                <c:pt idx="38">
                  <c:v>186.5337502140532</c:v>
                </c:pt>
                <c:pt idx="39">
                  <c:v>-241.9241134945551</c:v>
                </c:pt>
                <c:pt idx="40">
                  <c:v>133.3157843079347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28575">
              <a:noFill/>
            </a:ln>
          </c:spPr>
          <c:xVal>
            <c:numRef>
              <c:f>C_stress_Xray!$Q$7:$Q$47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C_stress_Xray!$T$7:$T$47</c:f>
              <c:numCache>
                <c:formatCode>0</c:formatCode>
                <c:ptCount val="41"/>
                <c:pt idx="0">
                  <c:v>-173.905528102189</c:v>
                </c:pt>
                <c:pt idx="1">
                  <c:v>-266.054065686725</c:v>
                </c:pt>
                <c:pt idx="2">
                  <c:v>-99.94012486229037</c:v>
                </c:pt>
                <c:pt idx="3">
                  <c:v>8.40603022174605</c:v>
                </c:pt>
                <c:pt idx="4">
                  <c:v>-108.7717794402404</c:v>
                </c:pt>
                <c:pt idx="5">
                  <c:v>-245.2643939398081</c:v>
                </c:pt>
                <c:pt idx="6">
                  <c:v>-235.1315600958442</c:v>
                </c:pt>
                <c:pt idx="7">
                  <c:v>-612.7388109465615</c:v>
                </c:pt>
                <c:pt idx="8">
                  <c:v>-309.2205629137129</c:v>
                </c:pt>
                <c:pt idx="9">
                  <c:v>-182.966521237846</c:v>
                </c:pt>
                <c:pt idx="10">
                  <c:v>100.1445461980572</c:v>
                </c:pt>
                <c:pt idx="11">
                  <c:v>103.6241293784299</c:v>
                </c:pt>
                <c:pt idx="12">
                  <c:v>154.5621300573924</c:v>
                </c:pt>
                <c:pt idx="13">
                  <c:v>279.6225517237831</c:v>
                </c:pt>
                <c:pt idx="14">
                  <c:v>318.6899529576317</c:v>
                </c:pt>
                <c:pt idx="15">
                  <c:v>359.9904023757518</c:v>
                </c:pt>
                <c:pt idx="16">
                  <c:v>323.7485111757445</c:v>
                </c:pt>
                <c:pt idx="17">
                  <c:v>272.8742426112915</c:v>
                </c:pt>
                <c:pt idx="18">
                  <c:v>306.9185877137403</c:v>
                </c:pt>
                <c:pt idx="19">
                  <c:v>71.13797076099132</c:v>
                </c:pt>
                <c:pt idx="20">
                  <c:v>266.442860039122</c:v>
                </c:pt>
                <c:pt idx="21">
                  <c:v>252.0364536788226</c:v>
                </c:pt>
                <c:pt idx="22">
                  <c:v>59.24879257687697</c:v>
                </c:pt>
                <c:pt idx="23">
                  <c:v>-221.2624457800655</c:v>
                </c:pt>
                <c:pt idx="24">
                  <c:v>-267.8452200619159</c:v>
                </c:pt>
                <c:pt idx="25">
                  <c:v>-451.0258955984954</c:v>
                </c:pt>
                <c:pt idx="26">
                  <c:v>-179.9843906086992</c:v>
                </c:pt>
                <c:pt idx="27">
                  <c:v>-239.7654960678581</c:v>
                </c:pt>
                <c:pt idx="28">
                  <c:v>-124.5484824190409</c:v>
                </c:pt>
                <c:pt idx="29">
                  <c:v>-114.9373640023914</c:v>
                </c:pt>
                <c:pt idx="30">
                  <c:v>-204.8611930695818</c:v>
                </c:pt>
                <c:pt idx="31">
                  <c:v>-50.94310049138377</c:v>
                </c:pt>
                <c:pt idx="32">
                  <c:v>-171.6963202617189</c:v>
                </c:pt>
                <c:pt idx="33">
                  <c:v>-222.3356467882451</c:v>
                </c:pt>
                <c:pt idx="34">
                  <c:v>-243.7653140726845</c:v>
                </c:pt>
                <c:pt idx="35">
                  <c:v>-712.723435169307</c:v>
                </c:pt>
                <c:pt idx="36">
                  <c:v>-440.7076678017256</c:v>
                </c:pt>
                <c:pt idx="37">
                  <c:v>-327.2625762054532</c:v>
                </c:pt>
                <c:pt idx="38">
                  <c:v>-146.4304824191561</c:v>
                </c:pt>
                <c:pt idx="39">
                  <c:v>-658.000740138184</c:v>
                </c:pt>
                <c:pt idx="40">
                  <c:v>-141.6438036957734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spPr>
            <a:ln w="25400">
              <a:noFill/>
            </a:ln>
          </c:spPr>
          <c:xVal>
            <c:numRef>
              <c:f>C_stress_Xray!$Q$7:$Q$47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C_stress_Xray!$V$7:$V$47</c:f>
              <c:numCache>
                <c:formatCode>0</c:formatCode>
                <c:ptCount val="41"/>
                <c:pt idx="0">
                  <c:v>13.42377592949971</c:v>
                </c:pt>
                <c:pt idx="1">
                  <c:v>-64.2021056711118</c:v>
                </c:pt>
                <c:pt idx="2">
                  <c:v>176.0407218831666</c:v>
                </c:pt>
                <c:pt idx="3">
                  <c:v>526.3951808347784</c:v>
                </c:pt>
                <c:pt idx="4">
                  <c:v>363.2725328428042</c:v>
                </c:pt>
                <c:pt idx="5">
                  <c:v>291.7051581862468</c:v>
                </c:pt>
                <c:pt idx="6">
                  <c:v>144.1850333796426</c:v>
                </c:pt>
                <c:pt idx="7">
                  <c:v>-194.02154350898</c:v>
                </c:pt>
                <c:pt idx="8">
                  <c:v>-600.150270289177</c:v>
                </c:pt>
                <c:pt idx="9">
                  <c:v>-464.9901250625074</c:v>
                </c:pt>
                <c:pt idx="10">
                  <c:v>-381.0798615331203</c:v>
                </c:pt>
                <c:pt idx="11">
                  <c:v>-259.7931352338219</c:v>
                </c:pt>
                <c:pt idx="12">
                  <c:v>-283.8352828980051</c:v>
                </c:pt>
                <c:pt idx="13">
                  <c:v>-237.3872528363339</c:v>
                </c:pt>
                <c:pt idx="14">
                  <c:v>-253.2530428182786</c:v>
                </c:pt>
                <c:pt idx="15">
                  <c:v>-207.2732565319753</c:v>
                </c:pt>
                <c:pt idx="16">
                  <c:v>-200.05011503128</c:v>
                </c:pt>
                <c:pt idx="17">
                  <c:v>-203.8508773245726</c:v>
                </c:pt>
                <c:pt idx="18">
                  <c:v>-192.0425834455054</c:v>
                </c:pt>
                <c:pt idx="19">
                  <c:v>-443.529650079438</c:v>
                </c:pt>
                <c:pt idx="20">
                  <c:v>-217.0130029828521</c:v>
                </c:pt>
                <c:pt idx="21">
                  <c:v>-221.063561801342</c:v>
                </c:pt>
                <c:pt idx="22">
                  <c:v>-279.9916918902364</c:v>
                </c:pt>
                <c:pt idx="23">
                  <c:v>-248.5556332841831</c:v>
                </c:pt>
                <c:pt idx="24">
                  <c:v>-465.5904993389922</c:v>
                </c:pt>
                <c:pt idx="25">
                  <c:v>-49.19598088649196</c:v>
                </c:pt>
                <c:pt idx="26">
                  <c:v>563.2182793869882</c:v>
                </c:pt>
                <c:pt idx="27">
                  <c:v>432.5987253193716</c:v>
                </c:pt>
                <c:pt idx="28">
                  <c:v>310.5355108385926</c:v>
                </c:pt>
                <c:pt idx="29">
                  <c:v>114.4186628343029</c:v>
                </c:pt>
                <c:pt idx="30">
                  <c:v>-44.73414432943149</c:v>
                </c:pt>
                <c:pt idx="31">
                  <c:v>172.8174283953075</c:v>
                </c:pt>
                <c:pt idx="32">
                  <c:v>3.263302155260761</c:v>
                </c:pt>
                <c:pt idx="33">
                  <c:v>266.3965531629134</c:v>
                </c:pt>
                <c:pt idx="34">
                  <c:v>177.7193601864117</c:v>
                </c:pt>
                <c:pt idx="35">
                  <c:v>-324.1459789615955</c:v>
                </c:pt>
                <c:pt idx="36">
                  <c:v>-195.0676659447804</c:v>
                </c:pt>
                <c:pt idx="37">
                  <c:v>-27.53843643214967</c:v>
                </c:pt>
                <c:pt idx="38">
                  <c:v>272.1255508991855</c:v>
                </c:pt>
                <c:pt idx="39">
                  <c:v>79.25721406467664</c:v>
                </c:pt>
                <c:pt idx="40">
                  <c:v>317.0251720295958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574664"/>
        <c:axId val="-2103580536"/>
      </c:scatterChart>
      <c:valAx>
        <c:axId val="-21035746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03580536"/>
        <c:crosses val="autoZero"/>
        <c:crossBetween val="midCat"/>
      </c:valAx>
      <c:valAx>
        <c:axId val="-210358053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03574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C_stress_Xray!$Q$7:$Q$39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C_stress_Xray!$G$7:$G$39</c:f>
              <c:numCache>
                <c:formatCode>0</c:formatCode>
                <c:ptCount val="33"/>
                <c:pt idx="0">
                  <c:v>264.5100756082375</c:v>
                </c:pt>
                <c:pt idx="1">
                  <c:v>96.79273745200057</c:v>
                </c:pt>
                <c:pt idx="2">
                  <c:v>-45.13598417288378</c:v>
                </c:pt>
                <c:pt idx="3">
                  <c:v>-116.5692256211992</c:v>
                </c:pt>
                <c:pt idx="4">
                  <c:v>-567.8246403689747</c:v>
                </c:pt>
                <c:pt idx="5">
                  <c:v>-651.0883158054037</c:v>
                </c:pt>
                <c:pt idx="6">
                  <c:v>-20.91061138909112</c:v>
                </c:pt>
                <c:pt idx="7">
                  <c:v>-235.0950209297764</c:v>
                </c:pt>
                <c:pt idx="8">
                  <c:v>-274.2133486012266</c:v>
                </c:pt>
                <c:pt idx="9">
                  <c:v>-500.3380581314332</c:v>
                </c:pt>
                <c:pt idx="10">
                  <c:v>-810.7564582165994</c:v>
                </c:pt>
                <c:pt idx="11">
                  <c:v>-1119.16609310736</c:v>
                </c:pt>
                <c:pt idx="12">
                  <c:v>-975.338340449272</c:v>
                </c:pt>
                <c:pt idx="13">
                  <c:v>-1394.346222383547</c:v>
                </c:pt>
                <c:pt idx="14">
                  <c:v>-1407.57068091002</c:v>
                </c:pt>
                <c:pt idx="15">
                  <c:v>-1298.602099146229</c:v>
                </c:pt>
                <c:pt idx="16">
                  <c:v>-1725.588178695947</c:v>
                </c:pt>
                <c:pt idx="17">
                  <c:v>-1172.561876881639</c:v>
                </c:pt>
                <c:pt idx="18">
                  <c:v>-1239.649868825299</c:v>
                </c:pt>
                <c:pt idx="19">
                  <c:v>-918.9597486273237</c:v>
                </c:pt>
                <c:pt idx="20">
                  <c:v>-717.9207428462675</c:v>
                </c:pt>
                <c:pt idx="21">
                  <c:v>-474.3670570106495</c:v>
                </c:pt>
                <c:pt idx="22">
                  <c:v>-512.2483300548096</c:v>
                </c:pt>
                <c:pt idx="23">
                  <c:v>36.37314510318568</c:v>
                </c:pt>
                <c:pt idx="24">
                  <c:v>353.2587289745148</c:v>
                </c:pt>
                <c:pt idx="25">
                  <c:v>271.0737296913734</c:v>
                </c:pt>
                <c:pt idx="26">
                  <c:v>190.4417475513398</c:v>
                </c:pt>
                <c:pt idx="27">
                  <c:v>-727.4869515118132</c:v>
                </c:pt>
                <c:pt idx="28">
                  <c:v>-559.4972683384824</c:v>
                </c:pt>
                <c:pt idx="29">
                  <c:v>-144.5980235484923</c:v>
                </c:pt>
                <c:pt idx="30">
                  <c:v>-67.79882489960087</c:v>
                </c:pt>
                <c:pt idx="31">
                  <c:v>267.0208925392714</c:v>
                </c:pt>
                <c:pt idx="32">
                  <c:v>298.4320991783474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C_stress_Xray!$J$7:$J$47</c:f>
                <c:numCache>
                  <c:formatCode>General</c:formatCode>
                  <c:ptCount val="41"/>
                  <c:pt idx="0">
                    <c:v>196.2620354561961</c:v>
                  </c:pt>
                  <c:pt idx="1">
                    <c:v>182.235419162402</c:v>
                  </c:pt>
                  <c:pt idx="2">
                    <c:v>134.363583359609</c:v>
                  </c:pt>
                  <c:pt idx="3">
                    <c:v>164.5978392030844</c:v>
                  </c:pt>
                  <c:pt idx="4">
                    <c:v>214.1273840934322</c:v>
                  </c:pt>
                  <c:pt idx="5">
                    <c:v>134.4133214309372</c:v>
                  </c:pt>
                  <c:pt idx="6">
                    <c:v>207.2100917317464</c:v>
                  </c:pt>
                  <c:pt idx="7">
                    <c:v>174.022644229166</c:v>
                  </c:pt>
                  <c:pt idx="8">
                    <c:v>316.8202613413884</c:v>
                  </c:pt>
                  <c:pt idx="9">
                    <c:v>335.3432264410205</c:v>
                  </c:pt>
                  <c:pt idx="10">
                    <c:v>287.7073479359283</c:v>
                  </c:pt>
                  <c:pt idx="11">
                    <c:v>273.8961843131715</c:v>
                  </c:pt>
                  <c:pt idx="12">
                    <c:v>394.420410277263</c:v>
                  </c:pt>
                  <c:pt idx="13">
                    <c:v>301.2634178587434</c:v>
                  </c:pt>
                  <c:pt idx="14">
                    <c:v>405.8794673815755</c:v>
                  </c:pt>
                  <c:pt idx="15">
                    <c:v>368.886788189915</c:v>
                  </c:pt>
                  <c:pt idx="16">
                    <c:v>315.7644784019808</c:v>
                  </c:pt>
                  <c:pt idx="17">
                    <c:v>533.0020597795747</c:v>
                  </c:pt>
                  <c:pt idx="18">
                    <c:v>376.9454827440291</c:v>
                  </c:pt>
                  <c:pt idx="19">
                    <c:v>304.4426487568419</c:v>
                  </c:pt>
                  <c:pt idx="20">
                    <c:v>350.5183443062165</c:v>
                  </c:pt>
                  <c:pt idx="21">
                    <c:v>310.4754064229276</c:v>
                  </c:pt>
                  <c:pt idx="22">
                    <c:v>481.6804375129545</c:v>
                  </c:pt>
                  <c:pt idx="23">
                    <c:v>457.0122844285152</c:v>
                  </c:pt>
                  <c:pt idx="24">
                    <c:v>281.1032558420745</c:v>
                  </c:pt>
                  <c:pt idx="25">
                    <c:v>447.8471501030421</c:v>
                  </c:pt>
                  <c:pt idx="26">
                    <c:v>183.7137463704951</c:v>
                  </c:pt>
                  <c:pt idx="27">
                    <c:v>204.2280504205296</c:v>
                  </c:pt>
                  <c:pt idx="28">
                    <c:v>177.4497904186711</c:v>
                  </c:pt>
                  <c:pt idx="29">
                    <c:v>204.2419987738908</c:v>
                  </c:pt>
                  <c:pt idx="30">
                    <c:v>149.8625807495602</c:v>
                  </c:pt>
                  <c:pt idx="31">
                    <c:v>154.8847392369712</c:v>
                  </c:pt>
                  <c:pt idx="32">
                    <c:v>265.9235701867324</c:v>
                  </c:pt>
                  <c:pt idx="33">
                    <c:v>133.3516142192348</c:v>
                  </c:pt>
                  <c:pt idx="34">
                    <c:v>159.1249068839672</c:v>
                  </c:pt>
                  <c:pt idx="35">
                    <c:v>189.6986494450689</c:v>
                  </c:pt>
                  <c:pt idx="36">
                    <c:v>262.0086030808986</c:v>
                  </c:pt>
                  <c:pt idx="37">
                    <c:v>333.2091120094026</c:v>
                  </c:pt>
                  <c:pt idx="38">
                    <c:v>329.0880299925414</c:v>
                  </c:pt>
                  <c:pt idx="39">
                    <c:v>213.6498880912495</c:v>
                  </c:pt>
                  <c:pt idx="40">
                    <c:v>186.3752571651389</c:v>
                  </c:pt>
                </c:numCache>
              </c:numRef>
            </c:plus>
            <c:minus>
              <c:numRef>
                <c:f>C_stress_Xray!$J$7:$J$47</c:f>
                <c:numCache>
                  <c:formatCode>General</c:formatCode>
                  <c:ptCount val="41"/>
                  <c:pt idx="0">
                    <c:v>196.2620354561961</c:v>
                  </c:pt>
                  <c:pt idx="1">
                    <c:v>182.235419162402</c:v>
                  </c:pt>
                  <c:pt idx="2">
                    <c:v>134.363583359609</c:v>
                  </c:pt>
                  <c:pt idx="3">
                    <c:v>164.5978392030844</c:v>
                  </c:pt>
                  <c:pt idx="4">
                    <c:v>214.1273840934322</c:v>
                  </c:pt>
                  <c:pt idx="5">
                    <c:v>134.4133214309372</c:v>
                  </c:pt>
                  <c:pt idx="6">
                    <c:v>207.2100917317464</c:v>
                  </c:pt>
                  <c:pt idx="7">
                    <c:v>174.022644229166</c:v>
                  </c:pt>
                  <c:pt idx="8">
                    <c:v>316.8202613413884</c:v>
                  </c:pt>
                  <c:pt idx="9">
                    <c:v>335.3432264410205</c:v>
                  </c:pt>
                  <c:pt idx="10">
                    <c:v>287.7073479359283</c:v>
                  </c:pt>
                  <c:pt idx="11">
                    <c:v>273.8961843131715</c:v>
                  </c:pt>
                  <c:pt idx="12">
                    <c:v>394.420410277263</c:v>
                  </c:pt>
                  <c:pt idx="13">
                    <c:v>301.2634178587434</c:v>
                  </c:pt>
                  <c:pt idx="14">
                    <c:v>405.8794673815755</c:v>
                  </c:pt>
                  <c:pt idx="15">
                    <c:v>368.886788189915</c:v>
                  </c:pt>
                  <c:pt idx="16">
                    <c:v>315.7644784019808</c:v>
                  </c:pt>
                  <c:pt idx="17">
                    <c:v>533.0020597795747</c:v>
                  </c:pt>
                  <c:pt idx="18">
                    <c:v>376.9454827440291</c:v>
                  </c:pt>
                  <c:pt idx="19">
                    <c:v>304.4426487568419</c:v>
                  </c:pt>
                  <c:pt idx="20">
                    <c:v>350.5183443062165</c:v>
                  </c:pt>
                  <c:pt idx="21">
                    <c:v>310.4754064229276</c:v>
                  </c:pt>
                  <c:pt idx="22">
                    <c:v>481.6804375129545</c:v>
                  </c:pt>
                  <c:pt idx="23">
                    <c:v>457.0122844285152</c:v>
                  </c:pt>
                  <c:pt idx="24">
                    <c:v>281.1032558420745</c:v>
                  </c:pt>
                  <c:pt idx="25">
                    <c:v>447.8471501030421</c:v>
                  </c:pt>
                  <c:pt idx="26">
                    <c:v>183.7137463704951</c:v>
                  </c:pt>
                  <c:pt idx="27">
                    <c:v>204.2280504205296</c:v>
                  </c:pt>
                  <c:pt idx="28">
                    <c:v>177.4497904186711</c:v>
                  </c:pt>
                  <c:pt idx="29">
                    <c:v>204.2419987738908</c:v>
                  </c:pt>
                  <c:pt idx="30">
                    <c:v>149.8625807495602</c:v>
                  </c:pt>
                  <c:pt idx="31">
                    <c:v>154.8847392369712</c:v>
                  </c:pt>
                  <c:pt idx="32">
                    <c:v>265.9235701867324</c:v>
                  </c:pt>
                  <c:pt idx="33">
                    <c:v>133.3516142192348</c:v>
                  </c:pt>
                  <c:pt idx="34">
                    <c:v>159.1249068839672</c:v>
                  </c:pt>
                  <c:pt idx="35">
                    <c:v>189.6986494450689</c:v>
                  </c:pt>
                  <c:pt idx="36">
                    <c:v>262.0086030808986</c:v>
                  </c:pt>
                  <c:pt idx="37">
                    <c:v>333.2091120094026</c:v>
                  </c:pt>
                  <c:pt idx="38">
                    <c:v>329.0880299925414</c:v>
                  </c:pt>
                  <c:pt idx="39">
                    <c:v>213.6498880912495</c:v>
                  </c:pt>
                  <c:pt idx="40">
                    <c:v>186.3752571651389</c:v>
                  </c:pt>
                </c:numCache>
              </c:numRef>
            </c:minus>
          </c:errBars>
          <c:xVal>
            <c:numRef>
              <c:f>C_stress_Xray!$Q$7:$Q$39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C_stress_Xray!$I$7:$I$39</c:f>
              <c:numCache>
                <c:formatCode>0</c:formatCode>
                <c:ptCount val="33"/>
                <c:pt idx="0">
                  <c:v>-824.4374393162612</c:v>
                </c:pt>
                <c:pt idx="1">
                  <c:v>-1037.035567688194</c:v>
                </c:pt>
                <c:pt idx="2">
                  <c:v>-692.8065325952914</c:v>
                </c:pt>
                <c:pt idx="3">
                  <c:v>-789.6925957298072</c:v>
                </c:pt>
                <c:pt idx="4">
                  <c:v>-888.4679538920803</c:v>
                </c:pt>
                <c:pt idx="5">
                  <c:v>-1320.344335887569</c:v>
                </c:pt>
                <c:pt idx="6">
                  <c:v>-1214.023036754663</c:v>
                </c:pt>
                <c:pt idx="7">
                  <c:v>-2184.913244024811</c:v>
                </c:pt>
                <c:pt idx="8">
                  <c:v>-240.8739619809141</c:v>
                </c:pt>
                <c:pt idx="9">
                  <c:v>131.1424510477277</c:v>
                </c:pt>
                <c:pt idx="10">
                  <c:v>1267.340154435193</c:v>
                </c:pt>
                <c:pt idx="11">
                  <c:v>1170.684039265346</c:v>
                </c:pt>
                <c:pt idx="12">
                  <c:v>1382.963028287332</c:v>
                </c:pt>
                <c:pt idx="13">
                  <c:v>1948.506647200032</c:v>
                </c:pt>
                <c:pt idx="14">
                  <c:v>2141.713205163098</c:v>
                </c:pt>
                <c:pt idx="15">
                  <c:v>2209.308087627093</c:v>
                </c:pt>
                <c:pt idx="16">
                  <c:v>2165.276458792942</c:v>
                </c:pt>
                <c:pt idx="17">
                  <c:v>1803.503945634555</c:v>
                </c:pt>
                <c:pt idx="18">
                  <c:v>1945.66665574314</c:v>
                </c:pt>
                <c:pt idx="19">
                  <c:v>1277.862277078379</c:v>
                </c:pt>
                <c:pt idx="20">
                  <c:v>1670.705081092905</c:v>
                </c:pt>
                <c:pt idx="21">
                  <c:v>1548.759031690272</c:v>
                </c:pt>
                <c:pt idx="22">
                  <c:v>847.760030653122</c:v>
                </c:pt>
                <c:pt idx="23">
                  <c:v>-532.1532581827881</c:v>
                </c:pt>
                <c:pt idx="24">
                  <c:v>-462.4511706854406</c:v>
                </c:pt>
                <c:pt idx="25">
                  <c:v>-1885.144398103833</c:v>
                </c:pt>
                <c:pt idx="26">
                  <c:v>-1724.828442574711</c:v>
                </c:pt>
                <c:pt idx="27">
                  <c:v>-1505.445764170332</c:v>
                </c:pt>
                <c:pt idx="28">
                  <c:v>-870.9762579649505</c:v>
                </c:pt>
                <c:pt idx="29">
                  <c:v>-627.3940235174135</c:v>
                </c:pt>
                <c:pt idx="30">
                  <c:v>-766.3225026883769</c:v>
                </c:pt>
                <c:pt idx="31">
                  <c:v>-569.706430591621</c:v>
                </c:pt>
                <c:pt idx="32">
                  <c:v>-808.128697977417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C_stress_Xray!$Q$7:$Q$39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C_stress_Xray!$K$7:$K$39</c:f>
              <c:numCache>
                <c:formatCode>0</c:formatCode>
                <c:ptCount val="33"/>
                <c:pt idx="0">
                  <c:v>265.4785114135638</c:v>
                </c:pt>
                <c:pt idx="1">
                  <c:v>137.3758360390109</c:v>
                </c:pt>
                <c:pt idx="2">
                  <c:v>912.9002121055496</c:v>
                </c:pt>
                <c:pt idx="3">
                  <c:v>2224.062462382381</c:v>
                </c:pt>
                <c:pt idx="4">
                  <c:v>1857.971681209269</c:v>
                </c:pt>
                <c:pt idx="5">
                  <c:v>1803.842149209478</c:v>
                </c:pt>
                <c:pt idx="6">
                  <c:v>992.9098707390782</c:v>
                </c:pt>
                <c:pt idx="7">
                  <c:v>251.2599483392997</c:v>
                </c:pt>
                <c:pt idx="8">
                  <c:v>-1933.555895801797</c:v>
                </c:pt>
                <c:pt idx="9">
                  <c:v>-1509.72215302303</c:v>
                </c:pt>
                <c:pt idx="10">
                  <c:v>-1532.510945091658</c:v>
                </c:pt>
                <c:pt idx="11">
                  <c:v>-943.743682115028</c:v>
                </c:pt>
                <c:pt idx="12">
                  <c:v>-1167.712828907708</c:v>
                </c:pt>
                <c:pt idx="13">
                  <c:v>-1059.550397513376</c:v>
                </c:pt>
                <c:pt idx="14">
                  <c:v>-1185.955133896743</c:v>
                </c:pt>
                <c:pt idx="15">
                  <c:v>-1091.135018745137</c:v>
                </c:pt>
                <c:pt idx="16">
                  <c:v>-882.279184593382</c:v>
                </c:pt>
                <c:pt idx="17">
                  <c:v>-970.1694794468362</c:v>
                </c:pt>
                <c:pt idx="18">
                  <c:v>-957.3801582742902</c:v>
                </c:pt>
                <c:pt idx="19">
                  <c:v>-1716.567516902301</c:v>
                </c:pt>
                <c:pt idx="20">
                  <c:v>-1142.129031034944</c:v>
                </c:pt>
                <c:pt idx="21">
                  <c:v>-1203.822876557958</c:v>
                </c:pt>
                <c:pt idx="22">
                  <c:v>-1126.002788064628</c:v>
                </c:pt>
                <c:pt idx="23">
                  <c:v>-690.949985479472</c:v>
                </c:pt>
                <c:pt idx="24">
                  <c:v>-1612.969159206612</c:v>
                </c:pt>
                <c:pt idx="25">
                  <c:v>452.7751056750961</c:v>
                </c:pt>
                <c:pt idx="26">
                  <c:v>2599.25981921838</c:v>
                </c:pt>
                <c:pt idx="27">
                  <c:v>2406.491523900822</c:v>
                </c:pt>
                <c:pt idx="28">
                  <c:v>1660.421520988553</c:v>
                </c:pt>
                <c:pt idx="29">
                  <c:v>707.0410417142625</c:v>
                </c:pt>
                <c:pt idx="30">
                  <c:v>165.3257808906794</c:v>
                </c:pt>
                <c:pt idx="31">
                  <c:v>732.1730102036738</c:v>
                </c:pt>
                <c:pt idx="32">
                  <c:v>209.8181960850098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347720"/>
        <c:axId val="-2104344728"/>
      </c:scatterChart>
      <c:valAx>
        <c:axId val="-21043477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04344728"/>
        <c:crosses val="autoZero"/>
        <c:crossBetween val="midCat"/>
      </c:valAx>
      <c:valAx>
        <c:axId val="-210434472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043477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C_stress_Xray!$T$52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C_stress_Xray!$S$54:$S$62</c:f>
              <c:numCache>
                <c:formatCode>General</c:formatCode>
                <c:ptCount val="9"/>
                <c:pt idx="0">
                  <c:v>-25.0</c:v>
                </c:pt>
                <c:pt idx="1">
                  <c:v>-12.0</c:v>
                </c:pt>
                <c:pt idx="2">
                  <c:v>-8.0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8.0</c:v>
                </c:pt>
                <c:pt idx="7">
                  <c:v>12.0</c:v>
                </c:pt>
                <c:pt idx="8">
                  <c:v>25.0</c:v>
                </c:pt>
              </c:numCache>
            </c:numRef>
          </c:xVal>
          <c:yVal>
            <c:numRef>
              <c:f>C_stress_Xray!$T$54:$T$62</c:f>
              <c:numCache>
                <c:formatCode>General</c:formatCode>
                <c:ptCount val="9"/>
                <c:pt idx="0">
                  <c:v>-256.0</c:v>
                </c:pt>
                <c:pt idx="1">
                  <c:v>-272.0</c:v>
                </c:pt>
                <c:pt idx="2">
                  <c:v>-205.0</c:v>
                </c:pt>
                <c:pt idx="3">
                  <c:v>13.0</c:v>
                </c:pt>
                <c:pt idx="4">
                  <c:v>140.0</c:v>
                </c:pt>
                <c:pt idx="6">
                  <c:v>-236.0</c:v>
                </c:pt>
                <c:pt idx="7">
                  <c:v>-260.0</c:v>
                </c:pt>
                <c:pt idx="8">
                  <c:v>-220.0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C_stress_Xray!$U$7:$U$47</c:f>
                <c:numCache>
                  <c:formatCode>General</c:formatCode>
                  <c:ptCount val="41"/>
                  <c:pt idx="0">
                    <c:v>84.72877562637137</c:v>
                  </c:pt>
                  <c:pt idx="1">
                    <c:v>93.73318155062032</c:v>
                  </c:pt>
                  <c:pt idx="2">
                    <c:v>70.73151046066773</c:v>
                  </c:pt>
                  <c:pt idx="3">
                    <c:v>89.53413056463074</c:v>
                  </c:pt>
                  <c:pt idx="4">
                    <c:v>102.3178949635957</c:v>
                  </c:pt>
                  <c:pt idx="5">
                    <c:v>79.87684634848216</c:v>
                  </c:pt>
                  <c:pt idx="6">
                    <c:v>96.63368791813784</c:v>
                  </c:pt>
                  <c:pt idx="7">
                    <c:v>90.22511375547844</c:v>
                  </c:pt>
                  <c:pt idx="8">
                    <c:v>140.2282655488963</c:v>
                  </c:pt>
                  <c:pt idx="9">
                    <c:v>141.7172783529618</c:v>
                  </c:pt>
                  <c:pt idx="10">
                    <c:v>122.0665064529756</c:v>
                  </c:pt>
                  <c:pt idx="11">
                    <c:v>147.1813567957472</c:v>
                  </c:pt>
                  <c:pt idx="12">
                    <c:v>153.8782413200973</c:v>
                  </c:pt>
                  <c:pt idx="13">
                    <c:v>170.9053619673457</c:v>
                  </c:pt>
                  <c:pt idx="14">
                    <c:v>200.3671491810528</c:v>
                  </c:pt>
                  <c:pt idx="15">
                    <c:v>166.5264740992653</c:v>
                  </c:pt>
                  <c:pt idx="16">
                    <c:v>168.0841567526775</c:v>
                  </c:pt>
                  <c:pt idx="17">
                    <c:v>260.6048810176227</c:v>
                  </c:pt>
                  <c:pt idx="18">
                    <c:v>184.0808683254374</c:v>
                  </c:pt>
                  <c:pt idx="19">
                    <c:v>132.6883263740083</c:v>
                  </c:pt>
                  <c:pt idx="20">
                    <c:v>150.4205149962055</c:v>
                  </c:pt>
                  <c:pt idx="21">
                    <c:v>146.2680843001274</c:v>
                  </c:pt>
                  <c:pt idx="22">
                    <c:v>214.4477875680052</c:v>
                  </c:pt>
                  <c:pt idx="23">
                    <c:v>182.1553016007702</c:v>
                  </c:pt>
                  <c:pt idx="24">
                    <c:v>155.5376164421308</c:v>
                  </c:pt>
                  <c:pt idx="25">
                    <c:v>163.3756958808463</c:v>
                  </c:pt>
                  <c:pt idx="26">
                    <c:v>86.58360361466635</c:v>
                  </c:pt>
                  <c:pt idx="27">
                    <c:v>95.95264449611605</c:v>
                  </c:pt>
                  <c:pt idx="28">
                    <c:v>93.2547466368991</c:v>
                  </c:pt>
                  <c:pt idx="29">
                    <c:v>101.41294926274</c:v>
                  </c:pt>
                  <c:pt idx="30">
                    <c:v>77.59811591625392</c:v>
                  </c:pt>
                  <c:pt idx="31">
                    <c:v>82.01324963140814</c:v>
                  </c:pt>
                  <c:pt idx="32">
                    <c:v>111.0699591108238</c:v>
                  </c:pt>
                  <c:pt idx="33">
                    <c:v>81.96087865246571</c:v>
                  </c:pt>
                  <c:pt idx="34">
                    <c:v>83.66297584433761</c:v>
                  </c:pt>
                  <c:pt idx="35">
                    <c:v>114.4895231055577</c:v>
                  </c:pt>
                  <c:pt idx="36">
                    <c:v>148.573664202567</c:v>
                  </c:pt>
                  <c:pt idx="37">
                    <c:v>150.5247169977033</c:v>
                  </c:pt>
                  <c:pt idx="38">
                    <c:v>128.2077188182011</c:v>
                  </c:pt>
                  <c:pt idx="39">
                    <c:v>94.1094477304033</c:v>
                  </c:pt>
                  <c:pt idx="40">
                    <c:v>100.1305331145633</c:v>
                  </c:pt>
                </c:numCache>
              </c:numRef>
            </c:plus>
            <c:minus>
              <c:numRef>
                <c:f>C_stress_Xray!$U$7:$U$47</c:f>
                <c:numCache>
                  <c:formatCode>General</c:formatCode>
                  <c:ptCount val="41"/>
                  <c:pt idx="0">
                    <c:v>84.72877562637137</c:v>
                  </c:pt>
                  <c:pt idx="1">
                    <c:v>93.73318155062032</c:v>
                  </c:pt>
                  <c:pt idx="2">
                    <c:v>70.73151046066773</c:v>
                  </c:pt>
                  <c:pt idx="3">
                    <c:v>89.53413056463074</c:v>
                  </c:pt>
                  <c:pt idx="4">
                    <c:v>102.3178949635957</c:v>
                  </c:pt>
                  <c:pt idx="5">
                    <c:v>79.87684634848216</c:v>
                  </c:pt>
                  <c:pt idx="6">
                    <c:v>96.63368791813784</c:v>
                  </c:pt>
                  <c:pt idx="7">
                    <c:v>90.22511375547844</c:v>
                  </c:pt>
                  <c:pt idx="8">
                    <c:v>140.2282655488963</c:v>
                  </c:pt>
                  <c:pt idx="9">
                    <c:v>141.7172783529618</c:v>
                  </c:pt>
                  <c:pt idx="10">
                    <c:v>122.0665064529756</c:v>
                  </c:pt>
                  <c:pt idx="11">
                    <c:v>147.1813567957472</c:v>
                  </c:pt>
                  <c:pt idx="12">
                    <c:v>153.8782413200973</c:v>
                  </c:pt>
                  <c:pt idx="13">
                    <c:v>170.9053619673457</c:v>
                  </c:pt>
                  <c:pt idx="14">
                    <c:v>200.3671491810528</c:v>
                  </c:pt>
                  <c:pt idx="15">
                    <c:v>166.5264740992653</c:v>
                  </c:pt>
                  <c:pt idx="16">
                    <c:v>168.0841567526775</c:v>
                  </c:pt>
                  <c:pt idx="17">
                    <c:v>260.6048810176227</c:v>
                  </c:pt>
                  <c:pt idx="18">
                    <c:v>184.0808683254374</c:v>
                  </c:pt>
                  <c:pt idx="19">
                    <c:v>132.6883263740083</c:v>
                  </c:pt>
                  <c:pt idx="20">
                    <c:v>150.4205149962055</c:v>
                  </c:pt>
                  <c:pt idx="21">
                    <c:v>146.2680843001274</c:v>
                  </c:pt>
                  <c:pt idx="22">
                    <c:v>214.4477875680052</c:v>
                  </c:pt>
                  <c:pt idx="23">
                    <c:v>182.1553016007702</c:v>
                  </c:pt>
                  <c:pt idx="24">
                    <c:v>155.5376164421308</c:v>
                  </c:pt>
                  <c:pt idx="25">
                    <c:v>163.3756958808463</c:v>
                  </c:pt>
                  <c:pt idx="26">
                    <c:v>86.58360361466635</c:v>
                  </c:pt>
                  <c:pt idx="27">
                    <c:v>95.95264449611605</c:v>
                  </c:pt>
                  <c:pt idx="28">
                    <c:v>93.2547466368991</c:v>
                  </c:pt>
                  <c:pt idx="29">
                    <c:v>101.41294926274</c:v>
                  </c:pt>
                  <c:pt idx="30">
                    <c:v>77.59811591625392</c:v>
                  </c:pt>
                  <c:pt idx="31">
                    <c:v>82.01324963140814</c:v>
                  </c:pt>
                  <c:pt idx="32">
                    <c:v>111.0699591108238</c:v>
                  </c:pt>
                  <c:pt idx="33">
                    <c:v>81.96087865246571</c:v>
                  </c:pt>
                  <c:pt idx="34">
                    <c:v>83.66297584433761</c:v>
                  </c:pt>
                  <c:pt idx="35">
                    <c:v>114.4895231055577</c:v>
                  </c:pt>
                  <c:pt idx="36">
                    <c:v>148.573664202567</c:v>
                  </c:pt>
                  <c:pt idx="37">
                    <c:v>150.5247169977033</c:v>
                  </c:pt>
                  <c:pt idx="38">
                    <c:v>128.2077188182011</c:v>
                  </c:pt>
                  <c:pt idx="39">
                    <c:v>94.1094477304033</c:v>
                  </c:pt>
                  <c:pt idx="40">
                    <c:v>100.1305331145633</c:v>
                  </c:pt>
                </c:numCache>
              </c:numRef>
            </c:minus>
          </c:errBars>
          <c:xVal>
            <c:numRef>
              <c:f>C_stress_Xray!$Q$7:$Q$39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C_stress_Xray!$T$7:$T$39</c:f>
              <c:numCache>
                <c:formatCode>0</c:formatCode>
                <c:ptCount val="33"/>
                <c:pt idx="0">
                  <c:v>-173.905528102189</c:v>
                </c:pt>
                <c:pt idx="1">
                  <c:v>-266.054065686725</c:v>
                </c:pt>
                <c:pt idx="2">
                  <c:v>-99.94012486229037</c:v>
                </c:pt>
                <c:pt idx="3">
                  <c:v>8.40603022174605</c:v>
                </c:pt>
                <c:pt idx="4">
                  <c:v>-108.7717794402404</c:v>
                </c:pt>
                <c:pt idx="5">
                  <c:v>-245.2643939398081</c:v>
                </c:pt>
                <c:pt idx="6">
                  <c:v>-235.1315600958442</c:v>
                </c:pt>
                <c:pt idx="7">
                  <c:v>-612.7388109465615</c:v>
                </c:pt>
                <c:pt idx="8">
                  <c:v>-309.2205629137129</c:v>
                </c:pt>
                <c:pt idx="9">
                  <c:v>-182.966521237846</c:v>
                </c:pt>
                <c:pt idx="10">
                  <c:v>100.1445461980572</c:v>
                </c:pt>
                <c:pt idx="11">
                  <c:v>103.6241293784299</c:v>
                </c:pt>
                <c:pt idx="12">
                  <c:v>154.5621300573924</c:v>
                </c:pt>
                <c:pt idx="13">
                  <c:v>279.6225517237831</c:v>
                </c:pt>
                <c:pt idx="14">
                  <c:v>318.6899529576317</c:v>
                </c:pt>
                <c:pt idx="15">
                  <c:v>359.9904023757518</c:v>
                </c:pt>
                <c:pt idx="16">
                  <c:v>323.7485111757445</c:v>
                </c:pt>
                <c:pt idx="17">
                  <c:v>272.8742426112915</c:v>
                </c:pt>
                <c:pt idx="18">
                  <c:v>306.9185877137403</c:v>
                </c:pt>
                <c:pt idx="19">
                  <c:v>71.13797076099132</c:v>
                </c:pt>
                <c:pt idx="20">
                  <c:v>266.442860039122</c:v>
                </c:pt>
                <c:pt idx="21">
                  <c:v>252.0364536788226</c:v>
                </c:pt>
                <c:pt idx="22">
                  <c:v>59.24879257687697</c:v>
                </c:pt>
                <c:pt idx="23">
                  <c:v>-221.2624457800655</c:v>
                </c:pt>
                <c:pt idx="24">
                  <c:v>-267.8452200619159</c:v>
                </c:pt>
                <c:pt idx="25">
                  <c:v>-451.0258955984954</c:v>
                </c:pt>
                <c:pt idx="26">
                  <c:v>-179.9843906086992</c:v>
                </c:pt>
                <c:pt idx="27">
                  <c:v>-239.7654960678581</c:v>
                </c:pt>
                <c:pt idx="28">
                  <c:v>-124.5484824190409</c:v>
                </c:pt>
                <c:pt idx="29">
                  <c:v>-114.9373640023914</c:v>
                </c:pt>
                <c:pt idx="30">
                  <c:v>-204.8611930695818</c:v>
                </c:pt>
                <c:pt idx="31">
                  <c:v>-50.94310049138377</c:v>
                </c:pt>
                <c:pt idx="32">
                  <c:v>-171.6963202617189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C_stress_Xray!$Q$7:$Q$39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C_stress_Xray!$V$7:$V$39</c:f>
              <c:numCache>
                <c:formatCode>0</c:formatCode>
                <c:ptCount val="33"/>
                <c:pt idx="0">
                  <c:v>13.42377592949971</c:v>
                </c:pt>
                <c:pt idx="1">
                  <c:v>-64.2021056711118</c:v>
                </c:pt>
                <c:pt idx="2">
                  <c:v>176.0407218831666</c:v>
                </c:pt>
                <c:pt idx="3">
                  <c:v>526.3951808347784</c:v>
                </c:pt>
                <c:pt idx="4">
                  <c:v>363.2725328428042</c:v>
                </c:pt>
                <c:pt idx="5">
                  <c:v>291.7051581862468</c:v>
                </c:pt>
                <c:pt idx="6">
                  <c:v>144.1850333796426</c:v>
                </c:pt>
                <c:pt idx="7">
                  <c:v>-194.02154350898</c:v>
                </c:pt>
                <c:pt idx="8">
                  <c:v>-600.150270289177</c:v>
                </c:pt>
                <c:pt idx="9">
                  <c:v>-464.9901250625074</c:v>
                </c:pt>
                <c:pt idx="10">
                  <c:v>-381.0798615331203</c:v>
                </c:pt>
                <c:pt idx="11">
                  <c:v>-259.7931352338219</c:v>
                </c:pt>
                <c:pt idx="12">
                  <c:v>-283.8352828980051</c:v>
                </c:pt>
                <c:pt idx="13">
                  <c:v>-237.3872528363339</c:v>
                </c:pt>
                <c:pt idx="14">
                  <c:v>-253.2530428182786</c:v>
                </c:pt>
                <c:pt idx="15">
                  <c:v>-207.2732565319753</c:v>
                </c:pt>
                <c:pt idx="16">
                  <c:v>-200.05011503128</c:v>
                </c:pt>
                <c:pt idx="17">
                  <c:v>-203.8508773245726</c:v>
                </c:pt>
                <c:pt idx="18">
                  <c:v>-192.0425834455054</c:v>
                </c:pt>
                <c:pt idx="19">
                  <c:v>-443.529650079438</c:v>
                </c:pt>
                <c:pt idx="20">
                  <c:v>-217.0130029828521</c:v>
                </c:pt>
                <c:pt idx="21">
                  <c:v>-221.063561801342</c:v>
                </c:pt>
                <c:pt idx="22">
                  <c:v>-279.9916918902364</c:v>
                </c:pt>
                <c:pt idx="23">
                  <c:v>-248.5556332841831</c:v>
                </c:pt>
                <c:pt idx="24">
                  <c:v>-465.5904993389922</c:v>
                </c:pt>
                <c:pt idx="25">
                  <c:v>-49.19598088649196</c:v>
                </c:pt>
                <c:pt idx="26">
                  <c:v>563.2182793869882</c:v>
                </c:pt>
                <c:pt idx="27">
                  <c:v>432.5987253193716</c:v>
                </c:pt>
                <c:pt idx="28">
                  <c:v>310.5355108385926</c:v>
                </c:pt>
                <c:pt idx="29">
                  <c:v>114.4186628343029</c:v>
                </c:pt>
                <c:pt idx="30">
                  <c:v>-44.73414432943149</c:v>
                </c:pt>
                <c:pt idx="31">
                  <c:v>172.8174283953075</c:v>
                </c:pt>
                <c:pt idx="32">
                  <c:v>3.263302155260761</c:v>
                </c:pt>
              </c:numCache>
            </c:numRef>
          </c:yVal>
          <c:smooth val="0"/>
        </c:ser>
        <c:ser>
          <c:idx val="3"/>
          <c:order val="3"/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C_stress_Xray!$S$54:$S$62</c:f>
              <c:numCache>
                <c:formatCode>General</c:formatCode>
                <c:ptCount val="9"/>
                <c:pt idx="0">
                  <c:v>-25.0</c:v>
                </c:pt>
                <c:pt idx="1">
                  <c:v>-12.0</c:v>
                </c:pt>
                <c:pt idx="2">
                  <c:v>-8.0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8.0</c:v>
                </c:pt>
                <c:pt idx="7">
                  <c:v>12.0</c:v>
                </c:pt>
                <c:pt idx="8">
                  <c:v>25.0</c:v>
                </c:pt>
              </c:numCache>
            </c:numRef>
          </c:xVal>
          <c:yVal>
            <c:numRef>
              <c:f>C_stress_Xray!$V$54:$V$62</c:f>
              <c:numCache>
                <c:formatCode>General</c:formatCode>
                <c:ptCount val="9"/>
                <c:pt idx="0">
                  <c:v>-78.0</c:v>
                </c:pt>
                <c:pt idx="1">
                  <c:v>66.0</c:v>
                </c:pt>
                <c:pt idx="2">
                  <c:v>-273.0</c:v>
                </c:pt>
                <c:pt idx="3">
                  <c:v>-94.0</c:v>
                </c:pt>
                <c:pt idx="4">
                  <c:v>-91.0</c:v>
                </c:pt>
                <c:pt idx="5">
                  <c:v>-118.0</c:v>
                </c:pt>
                <c:pt idx="6">
                  <c:v>-244.0</c:v>
                </c:pt>
                <c:pt idx="7">
                  <c:v>57.0</c:v>
                </c:pt>
                <c:pt idx="8">
                  <c:v>-60.0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104888"/>
        <c:axId val="-2104100040"/>
      </c:scatterChart>
      <c:valAx>
        <c:axId val="-2104104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100040"/>
        <c:crosses val="autoZero"/>
        <c:crossBetween val="midCat"/>
      </c:valAx>
      <c:valAx>
        <c:axId val="-2104100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104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C_stress_Xray!$T$52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C_stress_Xray!$S$54:$S$62</c:f>
              <c:numCache>
                <c:formatCode>General</c:formatCode>
                <c:ptCount val="9"/>
                <c:pt idx="0">
                  <c:v>-25.0</c:v>
                </c:pt>
                <c:pt idx="1">
                  <c:v>-12.0</c:v>
                </c:pt>
                <c:pt idx="2">
                  <c:v>-8.0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8.0</c:v>
                </c:pt>
                <c:pt idx="7">
                  <c:v>12.0</c:v>
                </c:pt>
                <c:pt idx="8">
                  <c:v>25.0</c:v>
                </c:pt>
              </c:numCache>
            </c:numRef>
          </c:xVal>
          <c:yVal>
            <c:numRef>
              <c:f>C_stress_Xray!$T$54:$T$62</c:f>
              <c:numCache>
                <c:formatCode>General</c:formatCode>
                <c:ptCount val="9"/>
                <c:pt idx="0">
                  <c:v>-256.0</c:v>
                </c:pt>
                <c:pt idx="1">
                  <c:v>-272.0</c:v>
                </c:pt>
                <c:pt idx="2">
                  <c:v>-205.0</c:v>
                </c:pt>
                <c:pt idx="3">
                  <c:v>13.0</c:v>
                </c:pt>
                <c:pt idx="4">
                  <c:v>140.0</c:v>
                </c:pt>
                <c:pt idx="6">
                  <c:v>-236.0</c:v>
                </c:pt>
                <c:pt idx="7">
                  <c:v>-260.0</c:v>
                </c:pt>
                <c:pt idx="8">
                  <c:v>-220.0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C_stress_Xray!$U$7:$U$47</c:f>
                <c:numCache>
                  <c:formatCode>General</c:formatCode>
                  <c:ptCount val="41"/>
                  <c:pt idx="0">
                    <c:v>84.72877562637137</c:v>
                  </c:pt>
                  <c:pt idx="1">
                    <c:v>93.73318155062032</c:v>
                  </c:pt>
                  <c:pt idx="2">
                    <c:v>70.73151046066773</c:v>
                  </c:pt>
                  <c:pt idx="3">
                    <c:v>89.53413056463074</c:v>
                  </c:pt>
                  <c:pt idx="4">
                    <c:v>102.3178949635957</c:v>
                  </c:pt>
                  <c:pt idx="5">
                    <c:v>79.87684634848216</c:v>
                  </c:pt>
                  <c:pt idx="6">
                    <c:v>96.63368791813784</c:v>
                  </c:pt>
                  <c:pt idx="7">
                    <c:v>90.22511375547844</c:v>
                  </c:pt>
                  <c:pt idx="8">
                    <c:v>140.2282655488963</c:v>
                  </c:pt>
                  <c:pt idx="9">
                    <c:v>141.7172783529618</c:v>
                  </c:pt>
                  <c:pt idx="10">
                    <c:v>122.0665064529756</c:v>
                  </c:pt>
                  <c:pt idx="11">
                    <c:v>147.1813567957472</c:v>
                  </c:pt>
                  <c:pt idx="12">
                    <c:v>153.8782413200973</c:v>
                  </c:pt>
                  <c:pt idx="13">
                    <c:v>170.9053619673457</c:v>
                  </c:pt>
                  <c:pt idx="14">
                    <c:v>200.3671491810528</c:v>
                  </c:pt>
                  <c:pt idx="15">
                    <c:v>166.5264740992653</c:v>
                  </c:pt>
                  <c:pt idx="16">
                    <c:v>168.0841567526775</c:v>
                  </c:pt>
                  <c:pt idx="17">
                    <c:v>260.6048810176227</c:v>
                  </c:pt>
                  <c:pt idx="18">
                    <c:v>184.0808683254374</c:v>
                  </c:pt>
                  <c:pt idx="19">
                    <c:v>132.6883263740083</c:v>
                  </c:pt>
                  <c:pt idx="20">
                    <c:v>150.4205149962055</c:v>
                  </c:pt>
                  <c:pt idx="21">
                    <c:v>146.2680843001274</c:v>
                  </c:pt>
                  <c:pt idx="22">
                    <c:v>214.4477875680052</c:v>
                  </c:pt>
                  <c:pt idx="23">
                    <c:v>182.1553016007702</c:v>
                  </c:pt>
                  <c:pt idx="24">
                    <c:v>155.5376164421308</c:v>
                  </c:pt>
                  <c:pt idx="25">
                    <c:v>163.3756958808463</c:v>
                  </c:pt>
                  <c:pt idx="26">
                    <c:v>86.58360361466635</c:v>
                  </c:pt>
                  <c:pt idx="27">
                    <c:v>95.95264449611605</c:v>
                  </c:pt>
                  <c:pt idx="28">
                    <c:v>93.2547466368991</c:v>
                  </c:pt>
                  <c:pt idx="29">
                    <c:v>101.41294926274</c:v>
                  </c:pt>
                  <c:pt idx="30">
                    <c:v>77.59811591625392</c:v>
                  </c:pt>
                  <c:pt idx="31">
                    <c:v>82.01324963140814</c:v>
                  </c:pt>
                  <c:pt idx="32">
                    <c:v>111.0699591108238</c:v>
                  </c:pt>
                  <c:pt idx="33">
                    <c:v>81.96087865246571</c:v>
                  </c:pt>
                  <c:pt idx="34">
                    <c:v>83.66297584433761</c:v>
                  </c:pt>
                  <c:pt idx="35">
                    <c:v>114.4895231055577</c:v>
                  </c:pt>
                  <c:pt idx="36">
                    <c:v>148.573664202567</c:v>
                  </c:pt>
                  <c:pt idx="37">
                    <c:v>150.5247169977033</c:v>
                  </c:pt>
                  <c:pt idx="38">
                    <c:v>128.2077188182011</c:v>
                  </c:pt>
                  <c:pt idx="39">
                    <c:v>94.1094477304033</c:v>
                  </c:pt>
                  <c:pt idx="40">
                    <c:v>100.1305331145633</c:v>
                  </c:pt>
                </c:numCache>
              </c:numRef>
            </c:plus>
            <c:minus>
              <c:numRef>
                <c:f>C_stress_Xray!$U$7:$U$47</c:f>
                <c:numCache>
                  <c:formatCode>General</c:formatCode>
                  <c:ptCount val="41"/>
                  <c:pt idx="0">
                    <c:v>84.72877562637137</c:v>
                  </c:pt>
                  <c:pt idx="1">
                    <c:v>93.73318155062032</c:v>
                  </c:pt>
                  <c:pt idx="2">
                    <c:v>70.73151046066773</c:v>
                  </c:pt>
                  <c:pt idx="3">
                    <c:v>89.53413056463074</c:v>
                  </c:pt>
                  <c:pt idx="4">
                    <c:v>102.3178949635957</c:v>
                  </c:pt>
                  <c:pt idx="5">
                    <c:v>79.87684634848216</c:v>
                  </c:pt>
                  <c:pt idx="6">
                    <c:v>96.63368791813784</c:v>
                  </c:pt>
                  <c:pt idx="7">
                    <c:v>90.22511375547844</c:v>
                  </c:pt>
                  <c:pt idx="8">
                    <c:v>140.2282655488963</c:v>
                  </c:pt>
                  <c:pt idx="9">
                    <c:v>141.7172783529618</c:v>
                  </c:pt>
                  <c:pt idx="10">
                    <c:v>122.0665064529756</c:v>
                  </c:pt>
                  <c:pt idx="11">
                    <c:v>147.1813567957472</c:v>
                  </c:pt>
                  <c:pt idx="12">
                    <c:v>153.8782413200973</c:v>
                  </c:pt>
                  <c:pt idx="13">
                    <c:v>170.9053619673457</c:v>
                  </c:pt>
                  <c:pt idx="14">
                    <c:v>200.3671491810528</c:v>
                  </c:pt>
                  <c:pt idx="15">
                    <c:v>166.5264740992653</c:v>
                  </c:pt>
                  <c:pt idx="16">
                    <c:v>168.0841567526775</c:v>
                  </c:pt>
                  <c:pt idx="17">
                    <c:v>260.6048810176227</c:v>
                  </c:pt>
                  <c:pt idx="18">
                    <c:v>184.0808683254374</c:v>
                  </c:pt>
                  <c:pt idx="19">
                    <c:v>132.6883263740083</c:v>
                  </c:pt>
                  <c:pt idx="20">
                    <c:v>150.4205149962055</c:v>
                  </c:pt>
                  <c:pt idx="21">
                    <c:v>146.2680843001274</c:v>
                  </c:pt>
                  <c:pt idx="22">
                    <c:v>214.4477875680052</c:v>
                  </c:pt>
                  <c:pt idx="23">
                    <c:v>182.1553016007702</c:v>
                  </c:pt>
                  <c:pt idx="24">
                    <c:v>155.5376164421308</c:v>
                  </c:pt>
                  <c:pt idx="25">
                    <c:v>163.3756958808463</c:v>
                  </c:pt>
                  <c:pt idx="26">
                    <c:v>86.58360361466635</c:v>
                  </c:pt>
                  <c:pt idx="27">
                    <c:v>95.95264449611605</c:v>
                  </c:pt>
                  <c:pt idx="28">
                    <c:v>93.2547466368991</c:v>
                  </c:pt>
                  <c:pt idx="29">
                    <c:v>101.41294926274</c:v>
                  </c:pt>
                  <c:pt idx="30">
                    <c:v>77.59811591625392</c:v>
                  </c:pt>
                  <c:pt idx="31">
                    <c:v>82.01324963140814</c:v>
                  </c:pt>
                  <c:pt idx="32">
                    <c:v>111.0699591108238</c:v>
                  </c:pt>
                  <c:pt idx="33">
                    <c:v>81.96087865246571</c:v>
                  </c:pt>
                  <c:pt idx="34">
                    <c:v>83.66297584433761</c:v>
                  </c:pt>
                  <c:pt idx="35">
                    <c:v>114.4895231055577</c:v>
                  </c:pt>
                  <c:pt idx="36">
                    <c:v>148.573664202567</c:v>
                  </c:pt>
                  <c:pt idx="37">
                    <c:v>150.5247169977033</c:v>
                  </c:pt>
                  <c:pt idx="38">
                    <c:v>128.2077188182011</c:v>
                  </c:pt>
                  <c:pt idx="39">
                    <c:v>94.1094477304033</c:v>
                  </c:pt>
                  <c:pt idx="40">
                    <c:v>100.1305331145633</c:v>
                  </c:pt>
                </c:numCache>
              </c:numRef>
            </c:minus>
          </c:errBars>
          <c:xVal>
            <c:numRef>
              <c:f>C_stress_Xray!$Q$7:$Q$39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C_stress_Xray!$T$7:$T$39</c:f>
              <c:numCache>
                <c:formatCode>0</c:formatCode>
                <c:ptCount val="33"/>
                <c:pt idx="0">
                  <c:v>-173.905528102189</c:v>
                </c:pt>
                <c:pt idx="1">
                  <c:v>-266.054065686725</c:v>
                </c:pt>
                <c:pt idx="2">
                  <c:v>-99.94012486229037</c:v>
                </c:pt>
                <c:pt idx="3">
                  <c:v>8.40603022174605</c:v>
                </c:pt>
                <c:pt idx="4">
                  <c:v>-108.7717794402404</c:v>
                </c:pt>
                <c:pt idx="5">
                  <c:v>-245.2643939398081</c:v>
                </c:pt>
                <c:pt idx="6">
                  <c:v>-235.1315600958442</c:v>
                </c:pt>
                <c:pt idx="7">
                  <c:v>-612.7388109465615</c:v>
                </c:pt>
                <c:pt idx="8">
                  <c:v>-309.2205629137129</c:v>
                </c:pt>
                <c:pt idx="9">
                  <c:v>-182.966521237846</c:v>
                </c:pt>
                <c:pt idx="10">
                  <c:v>100.1445461980572</c:v>
                </c:pt>
                <c:pt idx="11">
                  <c:v>103.6241293784299</c:v>
                </c:pt>
                <c:pt idx="12">
                  <c:v>154.5621300573924</c:v>
                </c:pt>
                <c:pt idx="13">
                  <c:v>279.6225517237831</c:v>
                </c:pt>
                <c:pt idx="14">
                  <c:v>318.6899529576317</c:v>
                </c:pt>
                <c:pt idx="15">
                  <c:v>359.9904023757518</c:v>
                </c:pt>
                <c:pt idx="16">
                  <c:v>323.7485111757445</c:v>
                </c:pt>
                <c:pt idx="17">
                  <c:v>272.8742426112915</c:v>
                </c:pt>
                <c:pt idx="18">
                  <c:v>306.9185877137403</c:v>
                </c:pt>
                <c:pt idx="19">
                  <c:v>71.13797076099132</c:v>
                </c:pt>
                <c:pt idx="20">
                  <c:v>266.442860039122</c:v>
                </c:pt>
                <c:pt idx="21">
                  <c:v>252.0364536788226</c:v>
                </c:pt>
                <c:pt idx="22">
                  <c:v>59.24879257687697</c:v>
                </c:pt>
                <c:pt idx="23">
                  <c:v>-221.2624457800655</c:v>
                </c:pt>
                <c:pt idx="24">
                  <c:v>-267.8452200619159</c:v>
                </c:pt>
                <c:pt idx="25">
                  <c:v>-451.0258955984954</c:v>
                </c:pt>
                <c:pt idx="26">
                  <c:v>-179.9843906086992</c:v>
                </c:pt>
                <c:pt idx="27">
                  <c:v>-239.7654960678581</c:v>
                </c:pt>
                <c:pt idx="28">
                  <c:v>-124.5484824190409</c:v>
                </c:pt>
                <c:pt idx="29">
                  <c:v>-114.9373640023914</c:v>
                </c:pt>
                <c:pt idx="30">
                  <c:v>-204.8611930695818</c:v>
                </c:pt>
                <c:pt idx="31">
                  <c:v>-50.94310049138377</c:v>
                </c:pt>
                <c:pt idx="32">
                  <c:v>-171.6963202617189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127992"/>
        <c:axId val="-2104124936"/>
      </c:scatterChart>
      <c:valAx>
        <c:axId val="-2104127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124936"/>
        <c:crosses val="autoZero"/>
        <c:crossBetween val="midCat"/>
      </c:valAx>
      <c:valAx>
        <c:axId val="-2104124936"/>
        <c:scaling>
          <c:orientation val="minMax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1279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Long</c:v>
          </c:tx>
          <c:xVal>
            <c:numRef>
              <c:f>C_stress_Xray!$Q$7:$Q$39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C_stress_Xray!$V$7:$V$39</c:f>
              <c:numCache>
                <c:formatCode>0</c:formatCode>
                <c:ptCount val="33"/>
                <c:pt idx="0">
                  <c:v>13.42377592949971</c:v>
                </c:pt>
                <c:pt idx="1">
                  <c:v>-64.2021056711118</c:v>
                </c:pt>
                <c:pt idx="2">
                  <c:v>176.0407218831666</c:v>
                </c:pt>
                <c:pt idx="3">
                  <c:v>526.3951808347784</c:v>
                </c:pt>
                <c:pt idx="4">
                  <c:v>363.2725328428042</c:v>
                </c:pt>
                <c:pt idx="5">
                  <c:v>291.7051581862468</c:v>
                </c:pt>
                <c:pt idx="6">
                  <c:v>144.1850333796426</c:v>
                </c:pt>
                <c:pt idx="7">
                  <c:v>-194.02154350898</c:v>
                </c:pt>
                <c:pt idx="8">
                  <c:v>-600.150270289177</c:v>
                </c:pt>
                <c:pt idx="9">
                  <c:v>-464.9901250625074</c:v>
                </c:pt>
                <c:pt idx="10">
                  <c:v>-381.0798615331203</c:v>
                </c:pt>
                <c:pt idx="11">
                  <c:v>-259.7931352338219</c:v>
                </c:pt>
                <c:pt idx="12">
                  <c:v>-283.8352828980051</c:v>
                </c:pt>
                <c:pt idx="13">
                  <c:v>-237.3872528363339</c:v>
                </c:pt>
                <c:pt idx="14">
                  <c:v>-253.2530428182786</c:v>
                </c:pt>
                <c:pt idx="15">
                  <c:v>-207.2732565319753</c:v>
                </c:pt>
                <c:pt idx="16">
                  <c:v>-200.05011503128</c:v>
                </c:pt>
                <c:pt idx="17">
                  <c:v>-203.8508773245726</c:v>
                </c:pt>
                <c:pt idx="18">
                  <c:v>-192.0425834455054</c:v>
                </c:pt>
                <c:pt idx="19">
                  <c:v>-443.529650079438</c:v>
                </c:pt>
                <c:pt idx="20">
                  <c:v>-217.0130029828521</c:v>
                </c:pt>
                <c:pt idx="21">
                  <c:v>-221.063561801342</c:v>
                </c:pt>
                <c:pt idx="22">
                  <c:v>-279.9916918902364</c:v>
                </c:pt>
                <c:pt idx="23">
                  <c:v>-248.5556332841831</c:v>
                </c:pt>
                <c:pt idx="24">
                  <c:v>-465.5904993389922</c:v>
                </c:pt>
                <c:pt idx="25">
                  <c:v>-49.19598088649196</c:v>
                </c:pt>
                <c:pt idx="26">
                  <c:v>563.2182793869882</c:v>
                </c:pt>
                <c:pt idx="27">
                  <c:v>432.5987253193716</c:v>
                </c:pt>
                <c:pt idx="28">
                  <c:v>310.5355108385926</c:v>
                </c:pt>
                <c:pt idx="29">
                  <c:v>114.4186628343029</c:v>
                </c:pt>
                <c:pt idx="30">
                  <c:v>-44.73414432943149</c:v>
                </c:pt>
                <c:pt idx="31">
                  <c:v>172.8174283953075</c:v>
                </c:pt>
                <c:pt idx="32">
                  <c:v>3.263302155260761</c:v>
                </c:pt>
              </c:numCache>
            </c:numRef>
          </c:yVal>
          <c:smooth val="0"/>
        </c:ser>
        <c:ser>
          <c:idx val="3"/>
          <c:order val="1"/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C_stress_Xray!$S$54:$S$62</c:f>
              <c:numCache>
                <c:formatCode>General</c:formatCode>
                <c:ptCount val="9"/>
                <c:pt idx="0">
                  <c:v>-25.0</c:v>
                </c:pt>
                <c:pt idx="1">
                  <c:v>-12.0</c:v>
                </c:pt>
                <c:pt idx="2">
                  <c:v>-8.0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8.0</c:v>
                </c:pt>
                <c:pt idx="7">
                  <c:v>12.0</c:v>
                </c:pt>
                <c:pt idx="8">
                  <c:v>25.0</c:v>
                </c:pt>
              </c:numCache>
            </c:numRef>
          </c:xVal>
          <c:yVal>
            <c:numRef>
              <c:f>C_stress_Xray!$V$54:$V$62</c:f>
              <c:numCache>
                <c:formatCode>General</c:formatCode>
                <c:ptCount val="9"/>
                <c:pt idx="0">
                  <c:v>-78.0</c:v>
                </c:pt>
                <c:pt idx="1">
                  <c:v>66.0</c:v>
                </c:pt>
                <c:pt idx="2">
                  <c:v>-273.0</c:v>
                </c:pt>
                <c:pt idx="3">
                  <c:v>-94.0</c:v>
                </c:pt>
                <c:pt idx="4">
                  <c:v>-91.0</c:v>
                </c:pt>
                <c:pt idx="5">
                  <c:v>-118.0</c:v>
                </c:pt>
                <c:pt idx="6">
                  <c:v>-244.0</c:v>
                </c:pt>
                <c:pt idx="7">
                  <c:v>57.0</c:v>
                </c:pt>
                <c:pt idx="8">
                  <c:v>-60.0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289144"/>
        <c:axId val="-2104284392"/>
      </c:scatterChart>
      <c:valAx>
        <c:axId val="-210428914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04284392"/>
        <c:crosses val="autoZero"/>
        <c:crossBetween val="midCat"/>
      </c:valAx>
      <c:valAx>
        <c:axId val="-210428439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04289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Long</c:v>
          </c:tx>
          <c:xVal>
            <c:numRef>
              <c:f>C_stress_Xray!$Q$7:$Q$39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C_stress_Xray!$V$7:$V$39</c:f>
              <c:numCache>
                <c:formatCode>0</c:formatCode>
                <c:ptCount val="33"/>
                <c:pt idx="0">
                  <c:v>13.42377592949971</c:v>
                </c:pt>
                <c:pt idx="1">
                  <c:v>-64.2021056711118</c:v>
                </c:pt>
                <c:pt idx="2">
                  <c:v>176.0407218831666</c:v>
                </c:pt>
                <c:pt idx="3">
                  <c:v>526.3951808347784</c:v>
                </c:pt>
                <c:pt idx="4">
                  <c:v>363.2725328428042</c:v>
                </c:pt>
                <c:pt idx="5">
                  <c:v>291.7051581862468</c:v>
                </c:pt>
                <c:pt idx="6">
                  <c:v>144.1850333796426</c:v>
                </c:pt>
                <c:pt idx="7">
                  <c:v>-194.02154350898</c:v>
                </c:pt>
                <c:pt idx="8">
                  <c:v>-600.150270289177</c:v>
                </c:pt>
                <c:pt idx="9">
                  <c:v>-464.9901250625074</c:v>
                </c:pt>
                <c:pt idx="10">
                  <c:v>-381.0798615331203</c:v>
                </c:pt>
                <c:pt idx="11">
                  <c:v>-259.7931352338219</c:v>
                </c:pt>
                <c:pt idx="12">
                  <c:v>-283.8352828980051</c:v>
                </c:pt>
                <c:pt idx="13">
                  <c:v>-237.3872528363339</c:v>
                </c:pt>
                <c:pt idx="14">
                  <c:v>-253.2530428182786</c:v>
                </c:pt>
                <c:pt idx="15">
                  <c:v>-207.2732565319753</c:v>
                </c:pt>
                <c:pt idx="16">
                  <c:v>-200.05011503128</c:v>
                </c:pt>
                <c:pt idx="17">
                  <c:v>-203.8508773245726</c:v>
                </c:pt>
                <c:pt idx="18">
                  <c:v>-192.0425834455054</c:v>
                </c:pt>
                <c:pt idx="19">
                  <c:v>-443.529650079438</c:v>
                </c:pt>
                <c:pt idx="20">
                  <c:v>-217.0130029828521</c:v>
                </c:pt>
                <c:pt idx="21">
                  <c:v>-221.063561801342</c:v>
                </c:pt>
                <c:pt idx="22">
                  <c:v>-279.9916918902364</c:v>
                </c:pt>
                <c:pt idx="23">
                  <c:v>-248.5556332841831</c:v>
                </c:pt>
                <c:pt idx="24">
                  <c:v>-465.5904993389922</c:v>
                </c:pt>
                <c:pt idx="25">
                  <c:v>-49.19598088649196</c:v>
                </c:pt>
                <c:pt idx="26">
                  <c:v>563.2182793869882</c:v>
                </c:pt>
                <c:pt idx="27">
                  <c:v>432.5987253193716</c:v>
                </c:pt>
                <c:pt idx="28">
                  <c:v>310.5355108385926</c:v>
                </c:pt>
                <c:pt idx="29">
                  <c:v>114.4186628343029</c:v>
                </c:pt>
                <c:pt idx="30">
                  <c:v>-44.73414432943149</c:v>
                </c:pt>
                <c:pt idx="31">
                  <c:v>172.8174283953075</c:v>
                </c:pt>
                <c:pt idx="32">
                  <c:v>3.263302155260761</c:v>
                </c:pt>
              </c:numCache>
            </c:numRef>
          </c:yVal>
          <c:smooth val="0"/>
        </c:ser>
        <c:ser>
          <c:idx val="3"/>
          <c:order val="1"/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C_stress_Xray!$S$67:$S$75</c:f>
              <c:numCache>
                <c:formatCode>General</c:formatCode>
                <c:ptCount val="9"/>
                <c:pt idx="0">
                  <c:v>-20.0</c:v>
                </c:pt>
                <c:pt idx="1">
                  <c:v>-12.0</c:v>
                </c:pt>
                <c:pt idx="2">
                  <c:v>-8.0</c:v>
                </c:pt>
                <c:pt idx="3">
                  <c:v>-5.0</c:v>
                </c:pt>
                <c:pt idx="4">
                  <c:v>0.0</c:v>
                </c:pt>
                <c:pt idx="5">
                  <c:v>2.0</c:v>
                </c:pt>
                <c:pt idx="6">
                  <c:v>8.0</c:v>
                </c:pt>
                <c:pt idx="7">
                  <c:v>12.0</c:v>
                </c:pt>
                <c:pt idx="8">
                  <c:v>20.0</c:v>
                </c:pt>
              </c:numCache>
            </c:numRef>
          </c:xVal>
          <c:yVal>
            <c:numRef>
              <c:f>C_stress_Xray!$V$67:$V$75</c:f>
              <c:numCache>
                <c:formatCode>General</c:formatCode>
                <c:ptCount val="9"/>
                <c:pt idx="0">
                  <c:v>56.0</c:v>
                </c:pt>
                <c:pt idx="1">
                  <c:v>340.0</c:v>
                </c:pt>
                <c:pt idx="2">
                  <c:v>114.0</c:v>
                </c:pt>
                <c:pt idx="3">
                  <c:v>150.0</c:v>
                </c:pt>
                <c:pt idx="4">
                  <c:v>103.0</c:v>
                </c:pt>
                <c:pt idx="5">
                  <c:v>168.0</c:v>
                </c:pt>
                <c:pt idx="8">
                  <c:v>48.0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176408"/>
        <c:axId val="-2104171672"/>
      </c:scatterChart>
      <c:valAx>
        <c:axId val="-210417640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04171672"/>
        <c:crosses val="autoZero"/>
        <c:crossBetween val="midCat"/>
      </c:valAx>
      <c:valAx>
        <c:axId val="-210417167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041764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4" Type="http://schemas.openxmlformats.org/officeDocument/2006/relationships/chart" Target="../charts/chart6.xml"/><Relationship Id="rId5" Type="http://schemas.openxmlformats.org/officeDocument/2006/relationships/chart" Target="../charts/chart7.xml"/><Relationship Id="rId6" Type="http://schemas.openxmlformats.org/officeDocument/2006/relationships/chart" Target="../charts/chart8.xml"/><Relationship Id="rId7" Type="http://schemas.openxmlformats.org/officeDocument/2006/relationships/chart" Target="../charts/chart9.xml"/><Relationship Id="rId8" Type="http://schemas.openxmlformats.org/officeDocument/2006/relationships/chart" Target="../charts/chart10.xml"/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4" Type="http://schemas.openxmlformats.org/officeDocument/2006/relationships/chart" Target="../charts/chart14.xml"/><Relationship Id="rId5" Type="http://schemas.openxmlformats.org/officeDocument/2006/relationships/chart" Target="../charts/chart15.xml"/><Relationship Id="rId1" Type="http://schemas.openxmlformats.org/officeDocument/2006/relationships/chart" Target="../charts/chart11.xml"/><Relationship Id="rId2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Relationship Id="rId2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42</xdr:row>
      <xdr:rowOff>172026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42</xdr:row>
      <xdr:rowOff>172026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0</xdr:colOff>
      <xdr:row>1</xdr:row>
      <xdr:rowOff>0</xdr:rowOff>
    </xdr:from>
    <xdr:to>
      <xdr:col>73</xdr:col>
      <xdr:colOff>116297</xdr:colOff>
      <xdr:row>42</xdr:row>
      <xdr:rowOff>172604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49</xdr:col>
      <xdr:colOff>0</xdr:colOff>
      <xdr:row>45</xdr:row>
      <xdr:rowOff>0</xdr:rowOff>
    </xdr:from>
    <xdr:to>
      <xdr:col>73</xdr:col>
      <xdr:colOff>116297</xdr:colOff>
      <xdr:row>86</xdr:row>
      <xdr:rowOff>172604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74</xdr:col>
      <xdr:colOff>0</xdr:colOff>
      <xdr:row>45</xdr:row>
      <xdr:rowOff>0</xdr:rowOff>
    </xdr:from>
    <xdr:to>
      <xdr:col>98</xdr:col>
      <xdr:colOff>116297</xdr:colOff>
      <xdr:row>86</xdr:row>
      <xdr:rowOff>172604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74</xdr:col>
      <xdr:colOff>0</xdr:colOff>
      <xdr:row>1</xdr:row>
      <xdr:rowOff>0</xdr:rowOff>
    </xdr:from>
    <xdr:to>
      <xdr:col>98</xdr:col>
      <xdr:colOff>116297</xdr:colOff>
      <xdr:row>42</xdr:row>
      <xdr:rowOff>172604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0</xdr:colOff>
      <xdr:row>79</xdr:row>
      <xdr:rowOff>0</xdr:rowOff>
    </xdr:from>
    <xdr:to>
      <xdr:col>19</xdr:col>
      <xdr:colOff>548097</xdr:colOff>
      <xdr:row>120</xdr:row>
      <xdr:rowOff>172604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123</xdr:row>
      <xdr:rowOff>0</xdr:rowOff>
    </xdr:from>
    <xdr:to>
      <xdr:col>19</xdr:col>
      <xdr:colOff>548097</xdr:colOff>
      <xdr:row>164</xdr:row>
      <xdr:rowOff>172604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469900</xdr:colOff>
      <xdr:row>0</xdr:row>
      <xdr:rowOff>139122</xdr:rowOff>
    </xdr:from>
    <xdr:to>
      <xdr:col>40</xdr:col>
      <xdr:colOff>317501</xdr:colOff>
      <xdr:row>29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419100</xdr:colOff>
      <xdr:row>31</xdr:row>
      <xdr:rowOff>38100</xdr:rowOff>
    </xdr:from>
    <xdr:to>
      <xdr:col>43</xdr:col>
      <xdr:colOff>292100</xdr:colOff>
      <xdr:row>65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45</xdr:col>
      <xdr:colOff>0</xdr:colOff>
      <xdr:row>1</xdr:row>
      <xdr:rowOff>0</xdr:rowOff>
    </xdr:from>
    <xdr:to>
      <xdr:col>64</xdr:col>
      <xdr:colOff>546100</xdr:colOff>
      <xdr:row>35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0</xdr:colOff>
      <xdr:row>38</xdr:row>
      <xdr:rowOff>0</xdr:rowOff>
    </xdr:from>
    <xdr:to>
      <xdr:col>64</xdr:col>
      <xdr:colOff>546100</xdr:colOff>
      <xdr:row>72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45</xdr:col>
      <xdr:colOff>0</xdr:colOff>
      <xdr:row>74</xdr:row>
      <xdr:rowOff>0</xdr:rowOff>
    </xdr:from>
    <xdr:to>
      <xdr:col>64</xdr:col>
      <xdr:colOff>546100</xdr:colOff>
      <xdr:row>108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533400</xdr:colOff>
      <xdr:row>4</xdr:row>
      <xdr:rowOff>0</xdr:rowOff>
    </xdr:from>
    <xdr:to>
      <xdr:col>40</xdr:col>
      <xdr:colOff>457200</xdr:colOff>
      <xdr:row>34</xdr:row>
      <xdr:rowOff>152400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42</xdr:row>
      <xdr:rowOff>172026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Y78"/>
  <sheetViews>
    <sheetView topLeftCell="P1" workbookViewId="0">
      <selection activeCell="T17" sqref="T17"/>
    </sheetView>
  </sheetViews>
  <sheetFormatPr baseColWidth="10" defaultColWidth="8.83203125" defaultRowHeight="14" x14ac:dyDescent="0"/>
  <cols>
    <col min="4" max="4" width="13.83203125" customWidth="1"/>
    <col min="6" max="6" width="8.83203125" style="4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51">
      <c r="L1" t="s">
        <v>14</v>
      </c>
      <c r="M1">
        <v>220</v>
      </c>
      <c r="N1" t="s">
        <v>16</v>
      </c>
      <c r="P1" t="s">
        <v>21</v>
      </c>
      <c r="Q1">
        <f>E/2/(1+nu)</f>
        <v>85.9375</v>
      </c>
    </row>
    <row r="2" spans="3:51">
      <c r="L2" t="s">
        <v>15</v>
      </c>
      <c r="M2">
        <v>0.28000000000000003</v>
      </c>
      <c r="P2" t="s">
        <v>22</v>
      </c>
      <c r="Q2">
        <f>E*nu/(1+nu)/(1-2*nu)</f>
        <v>109.37500000000003</v>
      </c>
      <c r="AX2">
        <v>-8.83</v>
      </c>
      <c r="AY2">
        <v>9.16</v>
      </c>
    </row>
    <row r="3" spans="3:51">
      <c r="R3">
        <f>(2*G*G7+Q2*N7)/1000</f>
        <v>93.239923670000351</v>
      </c>
      <c r="S3">
        <f>(2*G*(G7+H7)+Q2*(N7+O7))/1000-R7</f>
        <v>65.847044924212796</v>
      </c>
      <c r="AX3">
        <v>-8.83</v>
      </c>
      <c r="AY3">
        <v>9.16</v>
      </c>
    </row>
    <row r="4" spans="3:51">
      <c r="C4" s="35" t="s">
        <v>27</v>
      </c>
      <c r="D4" s="35"/>
      <c r="G4" s="35" t="s">
        <v>12</v>
      </c>
      <c r="H4" s="35"/>
      <c r="I4" s="35"/>
      <c r="J4" s="35"/>
      <c r="K4" s="35"/>
      <c r="L4" s="35"/>
      <c r="R4" s="34" t="s">
        <v>13</v>
      </c>
      <c r="S4" s="34"/>
      <c r="T4" s="34"/>
      <c r="U4" s="34"/>
      <c r="V4" s="34"/>
      <c r="W4" s="34"/>
    </row>
    <row r="5" spans="3:51">
      <c r="C5" s="5" t="s">
        <v>26</v>
      </c>
      <c r="D5" s="5" t="s">
        <v>25</v>
      </c>
      <c r="G5" s="33" t="s">
        <v>10</v>
      </c>
      <c r="H5" s="33"/>
      <c r="I5" s="33" t="s">
        <v>9</v>
      </c>
      <c r="J5" s="33"/>
      <c r="K5" s="33" t="s">
        <v>11</v>
      </c>
      <c r="L5" s="33"/>
      <c r="N5" s="12" t="s">
        <v>19</v>
      </c>
      <c r="O5" s="16" t="s">
        <v>20</v>
      </c>
      <c r="P5" s="5"/>
      <c r="Q5" s="5"/>
      <c r="R5" s="33" t="s">
        <v>10</v>
      </c>
      <c r="S5" s="33"/>
      <c r="T5" s="33" t="s">
        <v>9</v>
      </c>
      <c r="U5" s="33"/>
      <c r="V5" s="33" t="s">
        <v>11</v>
      </c>
      <c r="W5" s="33"/>
      <c r="AX5">
        <v>-800</v>
      </c>
      <c r="AY5">
        <v>-800</v>
      </c>
    </row>
    <row r="6" spans="3:51">
      <c r="C6" s="17" t="s">
        <v>4</v>
      </c>
      <c r="D6" s="12" t="s">
        <v>4</v>
      </c>
      <c r="E6" s="12" t="s">
        <v>5</v>
      </c>
      <c r="F6" s="12" t="s">
        <v>6</v>
      </c>
      <c r="G6" s="12" t="s">
        <v>7</v>
      </c>
      <c r="H6" s="12" t="s">
        <v>8</v>
      </c>
      <c r="I6" s="12" t="s">
        <v>7</v>
      </c>
      <c r="J6" s="12" t="s">
        <v>8</v>
      </c>
      <c r="K6" s="12" t="s">
        <v>7</v>
      </c>
      <c r="L6" s="12" t="s">
        <v>8</v>
      </c>
      <c r="N6" s="4"/>
      <c r="O6" s="4"/>
      <c r="P6" s="12" t="s">
        <v>5</v>
      </c>
      <c r="Q6" s="12" t="s">
        <v>6</v>
      </c>
      <c r="R6" s="12" t="s">
        <v>17</v>
      </c>
      <c r="S6" s="12" t="s">
        <v>18</v>
      </c>
      <c r="T6" s="12" t="s">
        <v>17</v>
      </c>
      <c r="U6" s="12" t="s">
        <v>18</v>
      </c>
      <c r="V6" s="12" t="s">
        <v>17</v>
      </c>
      <c r="W6" s="12" t="s">
        <v>18</v>
      </c>
      <c r="AX6">
        <v>600</v>
      </c>
      <c r="AY6">
        <v>600</v>
      </c>
    </row>
    <row r="7" spans="3:51">
      <c r="C7" s="4" t="s">
        <v>1</v>
      </c>
      <c r="D7" s="1" t="s">
        <v>1</v>
      </c>
      <c r="E7" s="1">
        <v>0.15</v>
      </c>
      <c r="F7" s="4">
        <v>-16</v>
      </c>
      <c r="G7" s="3">
        <v>263.6413305394658</v>
      </c>
      <c r="H7" s="3">
        <v>86.40484240984847</v>
      </c>
      <c r="I7" s="3">
        <v>-90.065313336596105</v>
      </c>
      <c r="J7" s="3">
        <v>196.26203545619614</v>
      </c>
      <c r="K7" s="3">
        <v>264.60976550368719</v>
      </c>
      <c r="L7" s="3">
        <v>183.58420908271</v>
      </c>
      <c r="N7" s="3">
        <f>SUM(G7,I7,K7)</f>
        <v>438.18578270655689</v>
      </c>
      <c r="O7" s="3">
        <f>SUM(H7,J7,L7)</f>
        <v>466.25108694875462</v>
      </c>
      <c r="P7" s="13">
        <f>E7</f>
        <v>0.15</v>
      </c>
      <c r="Q7" s="3">
        <f>F7</f>
        <v>-16</v>
      </c>
      <c r="R7" s="3">
        <f>E/1000/(1+nu)*(G7+(nu/(1-2*nu))*N7)</f>
        <v>93.239923670000351</v>
      </c>
      <c r="S7" s="3">
        <f t="shared" ref="S7:S39" si="0">E/1000/(1+nu)*(G7+H7+(nu/(1-2*nu))*(N7+O7))-R7</f>
        <v>65.847044924212739</v>
      </c>
      <c r="T7" s="3">
        <f t="shared" ref="T7:T39" si="1">E/1000/(1+nu)*(I7+(nu/(1-2*nu))*N7)</f>
        <v>32.446594253802218</v>
      </c>
      <c r="U7" s="3">
        <f t="shared" ref="U7:U38" si="2">E/1000/(1+nu)*(I7+J7+(nu/(1-2*nu))*(N7+O7))-T7</f>
        <v>84.728749979053745</v>
      </c>
      <c r="V7" s="3">
        <f t="shared" ref="V7:V39" si="3">E/1000/(1+nu)*(K7+(nu/(1-2*nu))*N7)</f>
        <v>93.406373429475906</v>
      </c>
      <c r="W7" s="3">
        <f t="shared" ref="W7:W38" si="4">E/1000/(1+nu)*(K7+L7+(nu/(1-2*nu))*(N7+O7))-V7</f>
        <v>82.549748571110825</v>
      </c>
    </row>
    <row r="8" spans="3:51">
      <c r="C8" s="4" t="s">
        <v>1</v>
      </c>
      <c r="D8" s="1" t="s">
        <v>1</v>
      </c>
      <c r="E8" s="1">
        <v>0.15</v>
      </c>
      <c r="F8" s="4">
        <v>-15</v>
      </c>
      <c r="G8" s="3">
        <v>95.924138048264496</v>
      </c>
      <c r="H8" s="3">
        <v>104.05162114701662</v>
      </c>
      <c r="I8" s="3">
        <v>-1037.0355676881936</v>
      </c>
      <c r="J8" s="3">
        <v>182.23541916240197</v>
      </c>
      <c r="K8" s="3">
        <v>136.50720138835837</v>
      </c>
      <c r="L8" s="3">
        <v>284.33176643827278</v>
      </c>
      <c r="N8" s="3">
        <f t="shared" ref="N8:N39" si="5">SUM(G8,I8,K8)</f>
        <v>-804.60422825157082</v>
      </c>
      <c r="O8" s="3">
        <f t="shared" ref="O8:O39" si="6">SUM(H8,J8,L8)</f>
        <v>570.61880674769134</v>
      </c>
      <c r="P8" s="13">
        <f t="shared" ref="P8:P39" si="7">E8</f>
        <v>0.15</v>
      </c>
      <c r="Q8" s="3">
        <f t="shared" ref="Q8:Q39" si="8">F8</f>
        <v>-15</v>
      </c>
      <c r="R8" s="3">
        <f t="shared" ref="R8:R39" si="9">E/1000/(1+nu)*(G8+(nu/(1-2*nu))*N8)</f>
        <v>-71.516626237970129</v>
      </c>
      <c r="S8" s="3">
        <f t="shared" si="0"/>
        <v>80.295304372672248</v>
      </c>
      <c r="T8" s="3">
        <f t="shared" si="1"/>
        <v>-266.24407566142389</v>
      </c>
      <c r="U8" s="3">
        <f t="shared" si="2"/>
        <v>93.733144656566623</v>
      </c>
      <c r="V8" s="3">
        <f t="shared" si="3"/>
        <v>-64.541412226391486</v>
      </c>
      <c r="W8" s="3">
        <f t="shared" si="4"/>
        <v>111.28095434460688</v>
      </c>
    </row>
    <row r="9" spans="3:51">
      <c r="C9" s="4" t="s">
        <v>1</v>
      </c>
      <c r="D9" s="1" t="s">
        <v>1</v>
      </c>
      <c r="E9" s="1">
        <v>0.15</v>
      </c>
      <c r="F9" s="4">
        <v>-14</v>
      </c>
      <c r="G9" s="3">
        <v>-46.00446030922356</v>
      </c>
      <c r="H9" s="3">
        <v>96.398763270499899</v>
      </c>
      <c r="I9" s="3">
        <v>-692.8065325952914</v>
      </c>
      <c r="J9" s="3">
        <v>134.36358335960904</v>
      </c>
      <c r="K9" s="3">
        <v>912.03090390012949</v>
      </c>
      <c r="L9" s="3">
        <v>204.78271357848848</v>
      </c>
      <c r="N9" s="3">
        <f t="shared" si="5"/>
        <v>173.21991099561455</v>
      </c>
      <c r="O9" s="3">
        <f t="shared" si="6"/>
        <v>435.54506020859742</v>
      </c>
      <c r="P9" s="13">
        <f t="shared" si="7"/>
        <v>0.15</v>
      </c>
      <c r="Q9" s="3">
        <f t="shared" si="8"/>
        <v>-14</v>
      </c>
      <c r="R9" s="3">
        <f t="shared" si="9"/>
        <v>11.038911149497544</v>
      </c>
      <c r="S9" s="3">
        <f t="shared" si="0"/>
        <v>64.206278397432527</v>
      </c>
      <c r="T9" s="3">
        <f t="shared" si="1"/>
        <v>-100.13019502467037</v>
      </c>
      <c r="U9" s="3">
        <f t="shared" si="2"/>
        <v>70.731481850248159</v>
      </c>
      <c r="V9" s="3">
        <f t="shared" si="3"/>
        <v>175.7012393729801</v>
      </c>
      <c r="W9" s="3">
        <f t="shared" si="4"/>
        <v>82.834769856618067</v>
      </c>
    </row>
    <row r="10" spans="3:51">
      <c r="C10" s="4" t="s">
        <v>1</v>
      </c>
      <c r="D10" s="1" t="s">
        <v>1</v>
      </c>
      <c r="E10" s="1">
        <v>0.15</v>
      </c>
      <c r="F10" s="4">
        <v>-13</v>
      </c>
      <c r="G10" s="3">
        <v>-117.43763971661103</v>
      </c>
      <c r="H10" s="3">
        <v>80.091009891924969</v>
      </c>
      <c r="I10" s="3">
        <v>-789.69259572980729</v>
      </c>
      <c r="J10" s="3">
        <v>164.59783920308439</v>
      </c>
      <c r="K10" s="3">
        <v>2223.1920154123231</v>
      </c>
      <c r="L10" s="3">
        <v>315.25482538397046</v>
      </c>
      <c r="N10" s="3">
        <f t="shared" si="5"/>
        <v>1316.0617799659049</v>
      </c>
      <c r="O10" s="3">
        <f t="shared" si="6"/>
        <v>559.9436744789798</v>
      </c>
      <c r="P10" s="13">
        <f t="shared" si="7"/>
        <v>0.15</v>
      </c>
      <c r="Q10" s="3">
        <f t="shared" si="8"/>
        <v>-13</v>
      </c>
      <c r="R10" s="3">
        <f t="shared" si="9"/>
        <v>123.75966285747836</v>
      </c>
      <c r="S10" s="3">
        <f t="shared" si="0"/>
        <v>75.009481721313023</v>
      </c>
      <c r="T10" s="3">
        <f t="shared" si="1"/>
        <v>8.2158422927102421</v>
      </c>
      <c r="U10" s="3">
        <f t="shared" si="2"/>
        <v>89.534093009168544</v>
      </c>
      <c r="V10" s="3">
        <f t="shared" si="3"/>
        <v>526.05538483276393</v>
      </c>
      <c r="W10" s="3">
        <f t="shared" si="4"/>
        <v>115.42826250900839</v>
      </c>
    </row>
    <row r="11" spans="3:51">
      <c r="C11" s="4" t="s">
        <v>1</v>
      </c>
      <c r="D11" s="1" t="s">
        <v>1</v>
      </c>
      <c r="E11" s="1">
        <v>0.15</v>
      </c>
      <c r="F11" s="4">
        <v>-12</v>
      </c>
      <c r="G11" s="3">
        <v>-568.69266254222509</v>
      </c>
      <c r="H11" s="3">
        <v>99.535038142861708</v>
      </c>
      <c r="I11" s="3">
        <v>-888.46795389208035</v>
      </c>
      <c r="J11" s="3">
        <v>214.12738409343217</v>
      </c>
      <c r="K11" s="3">
        <v>1857.101552194873</v>
      </c>
      <c r="L11" s="3">
        <v>285.32925102320314</v>
      </c>
      <c r="N11" s="3">
        <f t="shared" si="5"/>
        <v>399.94093576056753</v>
      </c>
      <c r="O11" s="3">
        <f t="shared" si="6"/>
        <v>598.99167325949702</v>
      </c>
      <c r="P11" s="13">
        <f t="shared" si="7"/>
        <v>0.15</v>
      </c>
      <c r="Q11" s="3">
        <f t="shared" si="8"/>
        <v>-12</v>
      </c>
      <c r="R11" s="3">
        <f t="shared" si="9"/>
        <v>-54.000511525632852</v>
      </c>
      <c r="S11" s="3">
        <f t="shared" si="0"/>
        <v>82.622298943561844</v>
      </c>
      <c r="T11" s="3">
        <f t="shared" si="1"/>
        <v>-108.96188972638923</v>
      </c>
      <c r="U11" s="3">
        <f t="shared" si="2"/>
        <v>102.31785840381615</v>
      </c>
      <c r="V11" s="3">
        <f t="shared" si="3"/>
        <v>362.93286913230588</v>
      </c>
      <c r="W11" s="3">
        <f t="shared" si="4"/>
        <v>114.55567928237053</v>
      </c>
    </row>
    <row r="12" spans="3:51">
      <c r="C12" s="4" t="s">
        <v>1</v>
      </c>
      <c r="D12" s="1" t="s">
        <v>1</v>
      </c>
      <c r="E12" s="1">
        <v>0.15</v>
      </c>
      <c r="F12" s="4">
        <v>-11</v>
      </c>
      <c r="G12" s="3">
        <v>-651.9562656628342</v>
      </c>
      <c r="H12" s="3">
        <v>88.056200600594707</v>
      </c>
      <c r="I12" s="3">
        <v>-1320.3443358875688</v>
      </c>
      <c r="J12" s="3">
        <v>134.41332143093723</v>
      </c>
      <c r="K12" s="3">
        <v>1802.9720672072535</v>
      </c>
      <c r="L12" s="3">
        <v>296.61180538709277</v>
      </c>
      <c r="N12" s="3">
        <f t="shared" si="5"/>
        <v>-169.32853434314939</v>
      </c>
      <c r="O12" s="3">
        <f t="shared" si="6"/>
        <v>519.08132741862471</v>
      </c>
      <c r="P12" s="13">
        <f t="shared" si="7"/>
        <v>0.15</v>
      </c>
      <c r="Q12" s="3">
        <f t="shared" si="8"/>
        <v>-11</v>
      </c>
      <c r="R12" s="3">
        <f t="shared" si="9"/>
        <v>-130.57529160458159</v>
      </c>
      <c r="S12" s="3">
        <f t="shared" si="0"/>
        <v>71.909179664639311</v>
      </c>
      <c r="T12" s="3">
        <f t="shared" si="1"/>
        <v>-245.45449117445784</v>
      </c>
      <c r="U12" s="3">
        <f t="shared" si="2"/>
        <v>79.876809807354419</v>
      </c>
      <c r="V12" s="3">
        <f t="shared" si="3"/>
        <v>291.36551560746477</v>
      </c>
      <c r="W12" s="3">
        <f t="shared" si="4"/>
        <v>107.75467423731862</v>
      </c>
    </row>
    <row r="13" spans="3:51">
      <c r="C13" s="4" t="s">
        <v>1</v>
      </c>
      <c r="D13" s="1" t="s">
        <v>1</v>
      </c>
      <c r="E13" s="1">
        <v>0.15</v>
      </c>
      <c r="F13" s="4">
        <v>-10</v>
      </c>
      <c r="G13" s="3">
        <v>-21.779108565600502</v>
      </c>
      <c r="H13" s="3">
        <v>98.839870205202914</v>
      </c>
      <c r="I13" s="3">
        <v>-1214.0230367546633</v>
      </c>
      <c r="J13" s="3">
        <v>207.21009173174639</v>
      </c>
      <c r="K13" s="3">
        <v>992.04049304413286</v>
      </c>
      <c r="L13" s="3">
        <v>251.84187887772339</v>
      </c>
      <c r="N13" s="3">
        <f t="shared" si="5"/>
        <v>-243.76165227613103</v>
      </c>
      <c r="O13" s="3">
        <f t="shared" si="6"/>
        <v>557.89184081467272</v>
      </c>
      <c r="P13" s="13">
        <f t="shared" si="7"/>
        <v>0.15</v>
      </c>
      <c r="Q13" s="3">
        <f t="shared" si="8"/>
        <v>-10</v>
      </c>
      <c r="R13" s="3">
        <f t="shared" si="9"/>
        <v>-30.40471500241442</v>
      </c>
      <c r="S13" s="3">
        <f t="shared" si="0"/>
        <v>78.007522780624086</v>
      </c>
      <c r="T13" s="3">
        <f t="shared" si="1"/>
        <v>-235.32164015990961</v>
      </c>
      <c r="U13" s="3">
        <f t="shared" si="2"/>
        <v>96.633654605498748</v>
      </c>
      <c r="V13" s="3">
        <f t="shared" si="3"/>
        <v>143.8455290242585</v>
      </c>
      <c r="W13" s="3">
        <f t="shared" si="4"/>
        <v>104.30474302121357</v>
      </c>
    </row>
    <row r="14" spans="3:51">
      <c r="C14" s="4" t="s">
        <v>1</v>
      </c>
      <c r="D14" t="s">
        <v>23</v>
      </c>
      <c r="E14" s="1">
        <v>0.15</v>
      </c>
      <c r="F14" s="4">
        <v>-9</v>
      </c>
      <c r="G14" s="3">
        <v>-404.63688453962197</v>
      </c>
      <c r="H14" s="3">
        <v>114.74487591567328</v>
      </c>
      <c r="I14" s="3">
        <v>-2184.9132440248109</v>
      </c>
      <c r="J14" s="3">
        <v>174.02264422916596</v>
      </c>
      <c r="K14" s="3">
        <v>467.58249433564993</v>
      </c>
      <c r="L14" s="3">
        <v>262.72099438018336</v>
      </c>
      <c r="N14" s="3">
        <f t="shared" si="5"/>
        <v>-2121.967634228783</v>
      </c>
      <c r="O14" s="3">
        <f t="shared" si="6"/>
        <v>551.48851452502254</v>
      </c>
      <c r="P14" s="13">
        <f t="shared" si="7"/>
        <v>0.15</v>
      </c>
      <c r="Q14" s="3">
        <f t="shared" si="8"/>
        <v>-9</v>
      </c>
      <c r="R14" s="3">
        <f t="shared" si="9"/>
        <v>-301.63717452402074</v>
      </c>
      <c r="S14" s="3">
        <f t="shared" si="0"/>
        <v>80.040831824180714</v>
      </c>
      <c r="T14" s="3">
        <f t="shared" si="1"/>
        <v>-607.62217381053756</v>
      </c>
      <c r="U14" s="3">
        <f t="shared" si="2"/>
        <v>90.229198253062236</v>
      </c>
      <c r="V14" s="3">
        <f t="shared" si="3"/>
        <v>-151.72446877983333</v>
      </c>
      <c r="W14" s="3">
        <f t="shared" si="4"/>
        <v>105.47422718526835</v>
      </c>
    </row>
    <row r="15" spans="3:51">
      <c r="C15" s="4" t="s">
        <v>0</v>
      </c>
      <c r="D15" s="1" t="s">
        <v>0</v>
      </c>
      <c r="E15" s="1">
        <v>0.15</v>
      </c>
      <c r="F15" s="4">
        <v>-8</v>
      </c>
      <c r="G15" s="3">
        <v>-274.794864045802</v>
      </c>
      <c r="H15" s="3">
        <v>133.53453286391039</v>
      </c>
      <c r="I15" s="3">
        <v>-240.87396198091415</v>
      </c>
      <c r="J15" s="3">
        <v>316.8202613413884</v>
      </c>
      <c r="K15" s="3">
        <v>-1934.1353601913802</v>
      </c>
      <c r="L15" s="3">
        <v>333.87152290431641</v>
      </c>
      <c r="N15" s="3">
        <f t="shared" si="5"/>
        <v>-2449.8041862180962</v>
      </c>
      <c r="O15" s="3">
        <f t="shared" si="6"/>
        <v>784.22631710961514</v>
      </c>
      <c r="P15" s="13">
        <f t="shared" si="7"/>
        <v>0.15</v>
      </c>
      <c r="Q15" s="3">
        <f t="shared" si="8"/>
        <v>-8</v>
      </c>
      <c r="R15" s="3">
        <f t="shared" si="9"/>
        <v>-315.17770012547658</v>
      </c>
      <c r="S15" s="3">
        <f t="shared" si="0"/>
        <v>108.72600126984881</v>
      </c>
      <c r="T15" s="3">
        <f t="shared" si="1"/>
        <v>-309.34754508307395</v>
      </c>
      <c r="U15" s="3">
        <f t="shared" si="2"/>
        <v>140.22823585191534</v>
      </c>
      <c r="V15" s="3">
        <f t="shared" si="3"/>
        <v>-600.37684790049775</v>
      </c>
      <c r="W15" s="3">
        <f t="shared" si="4"/>
        <v>143.15892143304359</v>
      </c>
    </row>
    <row r="16" spans="3:51">
      <c r="C16" s="4" t="s">
        <v>0</v>
      </c>
      <c r="D16" s="1" t="s">
        <v>0</v>
      </c>
      <c r="E16" s="1">
        <v>0.15</v>
      </c>
      <c r="F16" s="4">
        <v>-7</v>
      </c>
      <c r="G16" s="3">
        <v>-500.91838113675016</v>
      </c>
      <c r="H16" s="3">
        <v>107.15985223741512</v>
      </c>
      <c r="I16" s="3">
        <v>131.14245104772772</v>
      </c>
      <c r="J16" s="3">
        <v>335.34322644102053</v>
      </c>
      <c r="K16" s="3">
        <v>-1510.3018899662591</v>
      </c>
      <c r="L16" s="3">
        <v>326.22957308081618</v>
      </c>
      <c r="N16" s="3">
        <f t="shared" si="5"/>
        <v>-1880.0778200552816</v>
      </c>
      <c r="O16" s="3">
        <f t="shared" si="6"/>
        <v>768.73265175925189</v>
      </c>
      <c r="P16" s="13">
        <f t="shared" si="7"/>
        <v>0.15</v>
      </c>
      <c r="Q16" s="3">
        <f t="shared" si="8"/>
        <v>-7</v>
      </c>
      <c r="R16" s="3">
        <f t="shared" si="9"/>
        <v>-291.72885832642538</v>
      </c>
      <c r="S16" s="3">
        <f t="shared" si="0"/>
        <v>102.49823338947391</v>
      </c>
      <c r="T16" s="3">
        <f t="shared" si="1"/>
        <v>-183.09340279471826</v>
      </c>
      <c r="U16" s="3">
        <f t="shared" si="2"/>
        <v>141.71725083071863</v>
      </c>
      <c r="V16" s="3">
        <f t="shared" si="3"/>
        <v>-465.21664890649726</v>
      </c>
      <c r="W16" s="3">
        <f t="shared" si="4"/>
        <v>140.15084165943352</v>
      </c>
    </row>
    <row r="17" spans="3:23">
      <c r="C17" s="4" t="s">
        <v>0</v>
      </c>
      <c r="D17" s="1" t="s">
        <v>0</v>
      </c>
      <c r="E17" s="1">
        <v>0.15</v>
      </c>
      <c r="F17" s="4">
        <v>-6</v>
      </c>
      <c r="G17" s="3">
        <v>-811.33660098875464</v>
      </c>
      <c r="H17" s="3">
        <v>117.82599288445715</v>
      </c>
      <c r="I17" s="3">
        <v>1267.3401544351925</v>
      </c>
      <c r="J17" s="3">
        <v>287.70734793592828</v>
      </c>
      <c r="K17" s="3">
        <v>-1533.0906688033608</v>
      </c>
      <c r="L17" s="3">
        <v>258.39152441320402</v>
      </c>
      <c r="N17" s="3">
        <f t="shared" si="5"/>
        <v>-1077.0871153569228</v>
      </c>
      <c r="O17" s="3">
        <f t="shared" si="6"/>
        <v>663.92486523358946</v>
      </c>
      <c r="P17" s="13">
        <f t="shared" si="7"/>
        <v>0.15</v>
      </c>
      <c r="Q17" s="3">
        <f t="shared" si="8"/>
        <v>-6</v>
      </c>
      <c r="R17" s="3">
        <f t="shared" si="9"/>
        <v>-257.25488153710569</v>
      </c>
      <c r="S17" s="3">
        <f t="shared" si="0"/>
        <v>92.868124661939959</v>
      </c>
      <c r="T17" s="3">
        <f t="shared" si="1"/>
        <v>100.01768580138526</v>
      </c>
      <c r="U17" s="3">
        <f t="shared" si="2"/>
        <v>122.06648256141153</v>
      </c>
      <c r="V17" s="3">
        <f t="shared" si="3"/>
        <v>-381.30636194274109</v>
      </c>
      <c r="W17" s="3">
        <f t="shared" si="4"/>
        <v>117.02782539344332</v>
      </c>
    </row>
    <row r="18" spans="3:23">
      <c r="C18" s="4" t="s">
        <v>0</v>
      </c>
      <c r="D18" s="1" t="s">
        <v>0</v>
      </c>
      <c r="E18" s="1">
        <v>0.15</v>
      </c>
      <c r="F18" s="4">
        <v>-5</v>
      </c>
      <c r="G18" s="3">
        <v>-1119.7460568127537</v>
      </c>
      <c r="H18" s="3">
        <v>143.49736062568843</v>
      </c>
      <c r="I18" s="3">
        <v>1170.6840392653462</v>
      </c>
      <c r="J18" s="3">
        <v>273.89618431317149</v>
      </c>
      <c r="K18" s="3">
        <v>-944.32374767294823</v>
      </c>
      <c r="L18" s="3">
        <v>497.8559123229864</v>
      </c>
      <c r="N18" s="3">
        <f t="shared" si="5"/>
        <v>-893.38576522035578</v>
      </c>
      <c r="O18" s="3">
        <f t="shared" si="6"/>
        <v>915.24945726184637</v>
      </c>
      <c r="P18" s="13">
        <f t="shared" si="7"/>
        <v>0.15</v>
      </c>
      <c r="Q18" s="3">
        <f t="shared" si="8"/>
        <v>-5</v>
      </c>
      <c r="R18" s="3">
        <f t="shared" si="9"/>
        <v>-290.17042158566852</v>
      </c>
      <c r="S18" s="3">
        <f t="shared" si="0"/>
        <v>124.76901824555472</v>
      </c>
      <c r="T18" s="3">
        <f t="shared" si="1"/>
        <v>103.49725117775495</v>
      </c>
      <c r="U18" s="3">
        <f t="shared" si="2"/>
        <v>147.18131606684079</v>
      </c>
      <c r="V18" s="3">
        <f t="shared" si="3"/>
        <v>-260.01971220226437</v>
      </c>
      <c r="W18" s="3">
        <f t="shared" si="4"/>
        <v>185.67439431852773</v>
      </c>
    </row>
    <row r="19" spans="3:23">
      <c r="C19" s="4" t="s">
        <v>0</v>
      </c>
      <c r="D19" s="1" t="s">
        <v>0</v>
      </c>
      <c r="E19" s="1">
        <v>0.15</v>
      </c>
      <c r="F19" s="4">
        <v>-4</v>
      </c>
      <c r="G19" s="3">
        <v>-975.91838766286628</v>
      </c>
      <c r="H19" s="3">
        <v>117.00650540891195</v>
      </c>
      <c r="I19" s="3">
        <v>1382.9630282873318</v>
      </c>
      <c r="J19" s="3">
        <v>394.42041027726304</v>
      </c>
      <c r="K19" s="3">
        <v>-1168.2927644262043</v>
      </c>
      <c r="L19" s="3">
        <v>275.6561322478924</v>
      </c>
      <c r="N19" s="3">
        <f t="shared" si="5"/>
        <v>-761.24812380173876</v>
      </c>
      <c r="O19" s="3">
        <f t="shared" si="6"/>
        <v>787.08304793406739</v>
      </c>
      <c r="P19" s="13">
        <f t="shared" si="7"/>
        <v>0.15</v>
      </c>
      <c r="Q19" s="3">
        <f t="shared" si="8"/>
        <v>-4</v>
      </c>
      <c r="R19" s="3">
        <f t="shared" si="9"/>
        <v>-250.99748642037031</v>
      </c>
      <c r="S19" s="3">
        <f t="shared" si="0"/>
        <v>106.19770148494536</v>
      </c>
      <c r="T19" s="3">
        <f t="shared" si="1"/>
        <v>154.43525694606996</v>
      </c>
      <c r="U19" s="3">
        <f t="shared" si="2"/>
        <v>153.87821638419325</v>
      </c>
      <c r="V19" s="3">
        <f t="shared" si="3"/>
        <v>-284.06183242656908</v>
      </c>
      <c r="W19" s="3">
        <f t="shared" si="4"/>
        <v>133.46560609789518</v>
      </c>
    </row>
    <row r="20" spans="3:23">
      <c r="C20" s="4" t="s">
        <v>0</v>
      </c>
      <c r="D20" s="1" t="s">
        <v>0</v>
      </c>
      <c r="E20" s="1">
        <v>0.15</v>
      </c>
      <c r="F20" s="4">
        <v>-3</v>
      </c>
      <c r="G20" s="3">
        <v>-1394.926026315635</v>
      </c>
      <c r="H20" s="3">
        <v>117.87561452081263</v>
      </c>
      <c r="I20" s="3">
        <v>1948.5066472000324</v>
      </c>
      <c r="J20" s="3">
        <v>301.26341785874342</v>
      </c>
      <c r="K20" s="3">
        <v>-1060.1303958324149</v>
      </c>
      <c r="L20" s="3">
        <v>670.00987722942727</v>
      </c>
      <c r="N20" s="3">
        <f t="shared" si="5"/>
        <v>-506.54977494801756</v>
      </c>
      <c r="O20" s="3">
        <f t="shared" si="6"/>
        <v>1089.1489096089833</v>
      </c>
      <c r="P20" s="13">
        <f t="shared" si="7"/>
        <v>0.15</v>
      </c>
      <c r="Q20" s="3">
        <f t="shared" si="8"/>
        <v>-3</v>
      </c>
      <c r="R20" s="3">
        <f t="shared" si="9"/>
        <v>-295.15679240793924</v>
      </c>
      <c r="S20" s="3">
        <f t="shared" si="0"/>
        <v>139.3855332342473</v>
      </c>
      <c r="T20" s="3">
        <f t="shared" si="1"/>
        <v>279.49569835256614</v>
      </c>
      <c r="U20" s="3">
        <f t="shared" si="2"/>
        <v>170.90531193295408</v>
      </c>
      <c r="V20" s="3">
        <f t="shared" si="3"/>
        <v>-237.61379341863577</v>
      </c>
      <c r="W20" s="3">
        <f t="shared" si="4"/>
        <v>234.2836096372904</v>
      </c>
    </row>
    <row r="21" spans="3:23">
      <c r="C21" s="4" t="s">
        <v>0</v>
      </c>
      <c r="D21" s="1" t="s">
        <v>0</v>
      </c>
      <c r="E21" s="1">
        <v>0.15</v>
      </c>
      <c r="F21" s="4">
        <v>-2</v>
      </c>
      <c r="G21" s="3">
        <v>-1408.1504771638054</v>
      </c>
      <c r="H21" s="3">
        <v>134.3624030063495</v>
      </c>
      <c r="I21" s="3">
        <v>2141.7132051630983</v>
      </c>
      <c r="J21" s="3">
        <v>405.87946738157552</v>
      </c>
      <c r="K21" s="3">
        <v>-1186.5350588234901</v>
      </c>
      <c r="L21" s="3">
        <v>653.87530143468086</v>
      </c>
      <c r="N21" s="3">
        <f t="shared" si="5"/>
        <v>-452.97233082419712</v>
      </c>
      <c r="O21" s="3">
        <f t="shared" si="6"/>
        <v>1194.117171822606</v>
      </c>
      <c r="P21" s="13">
        <f t="shared" si="7"/>
        <v>0.15</v>
      </c>
      <c r="Q21" s="3">
        <f t="shared" si="8"/>
        <v>-2</v>
      </c>
      <c r="R21" s="3">
        <f t="shared" si="9"/>
        <v>-291.56971194642563</v>
      </c>
      <c r="S21" s="3">
        <f t="shared" si="0"/>
        <v>153.70010368481388</v>
      </c>
      <c r="T21" s="3">
        <f t="shared" si="1"/>
        <v>318.56310845351095</v>
      </c>
      <c r="U21" s="3">
        <f t="shared" si="2"/>
        <v>200.36709912430581</v>
      </c>
      <c r="V21" s="3">
        <f t="shared" si="3"/>
        <v>-253.47956191918391</v>
      </c>
      <c r="W21" s="3">
        <f t="shared" si="4"/>
        <v>242.99138310218331</v>
      </c>
    </row>
    <row r="22" spans="3:23">
      <c r="C22" s="4" t="s">
        <v>0</v>
      </c>
      <c r="D22" s="1" t="s">
        <v>0</v>
      </c>
      <c r="E22" s="1">
        <v>0.15</v>
      </c>
      <c r="F22" s="4">
        <v>-1</v>
      </c>
      <c r="G22" s="3">
        <v>-1299.181958668627</v>
      </c>
      <c r="H22" s="3">
        <v>140.37068454253449</v>
      </c>
      <c r="I22" s="3">
        <v>2209.3080876270933</v>
      </c>
      <c r="J22" s="3">
        <v>368.88678818991502</v>
      </c>
      <c r="K22" s="3">
        <v>-1091.7149987256237</v>
      </c>
      <c r="L22" s="3">
        <v>433.59071862669748</v>
      </c>
      <c r="N22" s="3">
        <f t="shared" si="5"/>
        <v>-181.58886976715735</v>
      </c>
      <c r="O22" s="3">
        <f t="shared" si="6"/>
        <v>942.84819135914699</v>
      </c>
      <c r="P22" s="13">
        <f t="shared" si="7"/>
        <v>0.15</v>
      </c>
      <c r="Q22" s="3">
        <f t="shared" si="8"/>
        <v>-1</v>
      </c>
      <c r="R22" s="3">
        <f t="shared" si="9"/>
        <v>-243.15818177695309</v>
      </c>
      <c r="S22" s="3">
        <f t="shared" si="0"/>
        <v>127.25023233565483</v>
      </c>
      <c r="T22" s="3">
        <f t="shared" si="1"/>
        <v>359.86354493012379</v>
      </c>
      <c r="U22" s="3">
        <f t="shared" si="2"/>
        <v>166.52643765004836</v>
      </c>
      <c r="V22" s="3">
        <f t="shared" si="3"/>
        <v>-207.49979803674938</v>
      </c>
      <c r="W22" s="3">
        <f t="shared" si="4"/>
        <v>177.64742569387033</v>
      </c>
    </row>
    <row r="23" spans="3:23">
      <c r="C23" s="4" t="s">
        <v>0</v>
      </c>
      <c r="D23" s="1" t="s">
        <v>0</v>
      </c>
      <c r="E23" s="1">
        <v>0.15</v>
      </c>
      <c r="F23" s="4">
        <v>0</v>
      </c>
      <c r="G23" s="3">
        <v>-1726.1677903044338</v>
      </c>
      <c r="H23" s="3">
        <v>167.51765299971589</v>
      </c>
      <c r="I23" s="3">
        <v>2165.2764587929419</v>
      </c>
      <c r="J23" s="3">
        <v>315.7644784019808</v>
      </c>
      <c r="K23" s="3">
        <v>-882.85928583853308</v>
      </c>
      <c r="L23" s="3">
        <v>557.28555773182359</v>
      </c>
      <c r="N23" s="3">
        <f t="shared" si="5"/>
        <v>-443.75061735002498</v>
      </c>
      <c r="O23" s="3">
        <f t="shared" si="6"/>
        <v>1040.5676891335202</v>
      </c>
      <c r="P23" s="13">
        <f t="shared" si="7"/>
        <v>0.15</v>
      </c>
      <c r="Q23" s="3">
        <f t="shared" si="8"/>
        <v>0</v>
      </c>
      <c r="R23" s="3">
        <f>E/1000/(1+nu)*(G23+(nu/(1-2*nu))*N23)</f>
        <v>-345.22031273123355</v>
      </c>
      <c r="S23" s="3">
        <f t="shared" si="0"/>
        <v>142.60418760830498</v>
      </c>
      <c r="T23" s="3">
        <f t="shared" si="1"/>
        <v>323.62166758237788</v>
      </c>
      <c r="U23" s="3">
        <f t="shared" si="2"/>
        <v>168.08411072431926</v>
      </c>
      <c r="V23" s="3">
        <f t="shared" si="3"/>
        <v>-200.27666352615685</v>
      </c>
      <c r="W23" s="3">
        <f t="shared" si="4"/>
        <v>209.59554623413595</v>
      </c>
    </row>
    <row r="24" spans="3:23">
      <c r="C24" s="4" t="s">
        <v>0</v>
      </c>
      <c r="D24" s="1" t="s">
        <v>0</v>
      </c>
      <c r="E24" s="1">
        <v>0.15</v>
      </c>
      <c r="F24" s="4">
        <v>1</v>
      </c>
      <c r="G24" s="3">
        <v>-1173.1418095846102</v>
      </c>
      <c r="H24" s="3">
        <v>124.3381757617401</v>
      </c>
      <c r="I24" s="3">
        <v>1803.5039456345548</v>
      </c>
      <c r="J24" s="3">
        <v>533.00205977957467</v>
      </c>
      <c r="K24" s="3">
        <v>-970.74952966158537</v>
      </c>
      <c r="L24" s="3">
        <v>887.75770932913997</v>
      </c>
      <c r="N24" s="3">
        <f t="shared" si="5"/>
        <v>-340.38739361164073</v>
      </c>
      <c r="O24" s="3">
        <f t="shared" si="6"/>
        <v>1545.0979448704547</v>
      </c>
      <c r="P24" s="13">
        <f t="shared" si="7"/>
        <v>0.15</v>
      </c>
      <c r="Q24" s="3">
        <f t="shared" si="8"/>
        <v>1</v>
      </c>
      <c r="R24" s="3">
        <f t="shared" si="9"/>
        <v>-238.86361969862807</v>
      </c>
      <c r="S24" s="3">
        <f t="shared" si="0"/>
        <v>190.36571167925507</v>
      </c>
      <c r="T24" s="3">
        <f t="shared" si="1"/>
        <v>272.74736947966591</v>
      </c>
      <c r="U24" s="3">
        <f t="shared" si="2"/>
        <v>260.60481674482043</v>
      </c>
      <c r="V24" s="3">
        <f t="shared" si="3"/>
        <v>-204.0774465868582</v>
      </c>
      <c r="W24" s="3">
        <f t="shared" si="4"/>
        <v>321.57844401115199</v>
      </c>
    </row>
    <row r="25" spans="3:23">
      <c r="C25" s="4" t="s">
        <v>0</v>
      </c>
      <c r="D25" s="1" t="s">
        <v>0</v>
      </c>
      <c r="E25" s="1">
        <v>0.15</v>
      </c>
      <c r="F25" s="4">
        <v>2</v>
      </c>
      <c r="G25" s="3">
        <v>-1240.229762576095</v>
      </c>
      <c r="H25" s="3">
        <v>135.24683780063992</v>
      </c>
      <c r="I25" s="3">
        <v>1945.666655743139</v>
      </c>
      <c r="J25" s="3">
        <v>376.94548274402905</v>
      </c>
      <c r="K25" s="3">
        <v>-957.96021591476597</v>
      </c>
      <c r="L25" s="3">
        <v>578.48944542771005</v>
      </c>
      <c r="N25" s="3">
        <f t="shared" si="5"/>
        <v>-252.52332274772198</v>
      </c>
      <c r="O25" s="3">
        <f t="shared" si="6"/>
        <v>1090.681765972379</v>
      </c>
      <c r="P25" s="13">
        <f t="shared" si="7"/>
        <v>0.15</v>
      </c>
      <c r="Q25" s="3">
        <f t="shared" si="8"/>
        <v>2</v>
      </c>
      <c r="R25" s="3">
        <f t="shared" si="9"/>
        <v>-240.78422886829841</v>
      </c>
      <c r="S25" s="3">
        <f t="shared" si="0"/>
        <v>142.53886840021394</v>
      </c>
      <c r="T25" s="3">
        <f t="shared" si="1"/>
        <v>306.79171803031994</v>
      </c>
      <c r="U25" s="3">
        <f t="shared" si="2"/>
        <v>184.08082299985892</v>
      </c>
      <c r="V25" s="3">
        <f t="shared" si="3"/>
        <v>-192.26915053588249</v>
      </c>
      <c r="W25" s="3">
        <f t="shared" si="4"/>
        <v>218.72119158611662</v>
      </c>
    </row>
    <row r="26" spans="3:23">
      <c r="C26" s="4" t="s">
        <v>0</v>
      </c>
      <c r="D26" s="1" t="s">
        <v>0</v>
      </c>
      <c r="E26" s="1">
        <v>0.15</v>
      </c>
      <c r="F26" s="4">
        <v>3</v>
      </c>
      <c r="G26" s="3">
        <v>-919.53982857517769</v>
      </c>
      <c r="H26" s="3">
        <v>125.17571398695804</v>
      </c>
      <c r="I26" s="3">
        <v>1277.8622770783788</v>
      </c>
      <c r="J26" s="3">
        <v>304.44264875684189</v>
      </c>
      <c r="K26" s="3">
        <v>-1717.1471337482647</v>
      </c>
      <c r="L26" s="3">
        <v>305.12192336384919</v>
      </c>
      <c r="N26" s="3">
        <f t="shared" si="5"/>
        <v>-1358.8246852450634</v>
      </c>
      <c r="O26" s="3">
        <f t="shared" si="6"/>
        <v>734.74028610764913</v>
      </c>
      <c r="P26" s="13">
        <f t="shared" si="7"/>
        <v>0.15</v>
      </c>
      <c r="Q26" s="3">
        <f t="shared" si="8"/>
        <v>3</v>
      </c>
      <c r="R26" s="3">
        <f t="shared" si="9"/>
        <v>-306.66735798503748</v>
      </c>
      <c r="S26" s="3">
        <f t="shared" si="0"/>
        <v>101.87679463453253</v>
      </c>
      <c r="T26" s="3">
        <f t="shared" si="1"/>
        <v>71.011128924167537</v>
      </c>
      <c r="U26" s="3">
        <f t="shared" si="2"/>
        <v>132.68829904810633</v>
      </c>
      <c r="V26" s="3">
        <f t="shared" si="3"/>
        <v>-443.75611356166178</v>
      </c>
      <c r="W26" s="3">
        <f t="shared" si="4"/>
        <v>132.8050493711857</v>
      </c>
    </row>
    <row r="27" spans="3:23">
      <c r="C27" s="4" t="s">
        <v>0</v>
      </c>
      <c r="D27" s="1" t="s">
        <v>0</v>
      </c>
      <c r="E27" s="1">
        <v>0.15</v>
      </c>
      <c r="F27" s="4">
        <v>4</v>
      </c>
      <c r="G27" s="3">
        <v>-718.50093952008365</v>
      </c>
      <c r="H27" s="3">
        <v>105.58831633278305</v>
      </c>
      <c r="I27" s="3">
        <v>1670.7050810929047</v>
      </c>
      <c r="J27" s="3">
        <v>350.51834430621648</v>
      </c>
      <c r="K27" s="3">
        <v>-1142.7089814076696</v>
      </c>
      <c r="L27" s="3">
        <v>368.35180309746636</v>
      </c>
      <c r="N27" s="3">
        <f t="shared" si="5"/>
        <v>-190.50483983484855</v>
      </c>
      <c r="O27" s="3">
        <f t="shared" si="6"/>
        <v>824.45846373646589</v>
      </c>
      <c r="P27" s="13">
        <f t="shared" si="7"/>
        <v>0.15</v>
      </c>
      <c r="Q27" s="3">
        <f t="shared" si="8"/>
        <v>4</v>
      </c>
      <c r="R27" s="3">
        <f t="shared" si="9"/>
        <v>-144.32881583695095</v>
      </c>
      <c r="S27" s="3">
        <f t="shared" si="0"/>
        <v>108.32313634087308</v>
      </c>
      <c r="T27" s="3">
        <f t="shared" si="1"/>
        <v>266.31596895590644</v>
      </c>
      <c r="U27" s="3">
        <f t="shared" si="2"/>
        <v>150.42048489880693</v>
      </c>
      <c r="V27" s="3">
        <f t="shared" si="3"/>
        <v>-217.23957303637977</v>
      </c>
      <c r="W27" s="3">
        <f t="shared" si="4"/>
        <v>153.48561062855299</v>
      </c>
    </row>
    <row r="28" spans="3:23">
      <c r="C28" s="4" t="s">
        <v>0</v>
      </c>
      <c r="D28" s="1" t="s">
        <v>0</v>
      </c>
      <c r="E28" s="1">
        <v>0.15</v>
      </c>
      <c r="F28" s="4">
        <v>5</v>
      </c>
      <c r="G28" s="3">
        <v>-474.94739509501562</v>
      </c>
      <c r="H28" s="3">
        <v>128.44303091097413</v>
      </c>
      <c r="I28" s="3">
        <v>1548.7590316902722</v>
      </c>
      <c r="J28" s="3">
        <v>310.47540642292756</v>
      </c>
      <c r="K28" s="3">
        <v>-1204.4027911103371</v>
      </c>
      <c r="L28" s="3">
        <v>410.49952468508172</v>
      </c>
      <c r="N28" s="3">
        <f t="shared" si="5"/>
        <v>-130.59115451508069</v>
      </c>
      <c r="O28" s="3">
        <f t="shared" si="6"/>
        <v>849.41796201898342</v>
      </c>
      <c r="P28" s="13">
        <f t="shared" si="7"/>
        <v>0.15</v>
      </c>
      <c r="Q28" s="3">
        <f t="shared" si="8"/>
        <v>5</v>
      </c>
      <c r="R28" s="3">
        <f t="shared" si="9"/>
        <v>-95.914991057042769</v>
      </c>
      <c r="S28" s="3">
        <f t="shared" si="0"/>
        <v>114.98123553365002</v>
      </c>
      <c r="T28" s="3">
        <f t="shared" si="1"/>
        <v>251.90955104667859</v>
      </c>
      <c r="U28" s="3">
        <f t="shared" si="2"/>
        <v>146.26805007476702</v>
      </c>
      <c r="V28" s="3">
        <f t="shared" si="3"/>
        <v>-221.29013724717615</v>
      </c>
      <c r="W28" s="3">
        <f t="shared" si="4"/>
        <v>163.45969540107475</v>
      </c>
    </row>
    <row r="29" spans="3:23">
      <c r="C29" s="4" t="s">
        <v>0</v>
      </c>
      <c r="D29" s="1" t="s">
        <v>0</v>
      </c>
      <c r="E29" s="1">
        <v>0.15</v>
      </c>
      <c r="F29" s="4">
        <v>6</v>
      </c>
      <c r="G29" s="3">
        <v>-512.82864614476955</v>
      </c>
      <c r="H29" s="3">
        <v>109.55187799643886</v>
      </c>
      <c r="I29" s="3">
        <v>847.76003065312193</v>
      </c>
      <c r="J29" s="3">
        <v>481.68043751295454</v>
      </c>
      <c r="K29" s="3">
        <v>-1126.5827478005308</v>
      </c>
      <c r="L29" s="3">
        <v>612.50634978360358</v>
      </c>
      <c r="N29" s="3">
        <f t="shared" si="5"/>
        <v>-791.65136329217842</v>
      </c>
      <c r="O29" s="3">
        <f t="shared" si="6"/>
        <v>1203.738665292997</v>
      </c>
      <c r="P29" s="13">
        <f t="shared" si="7"/>
        <v>0.15</v>
      </c>
      <c r="Q29" s="3">
        <f t="shared" si="8"/>
        <v>6</v>
      </c>
      <c r="R29" s="3">
        <f t="shared" si="9"/>
        <v>-174.72929141621429</v>
      </c>
      <c r="S29" s="3">
        <f t="shared" si="0"/>
        <v>150.4881455470595</v>
      </c>
      <c r="T29" s="3">
        <f t="shared" si="1"/>
        <v>59.121887408423305</v>
      </c>
      <c r="U29" s="3">
        <f t="shared" si="2"/>
        <v>214.44774171396065</v>
      </c>
      <c r="V29" s="3">
        <f t="shared" si="3"/>
        <v>-280.21827763829828</v>
      </c>
      <c r="W29" s="3">
        <f t="shared" si="4"/>
        <v>236.93344538547845</v>
      </c>
    </row>
    <row r="30" spans="3:23">
      <c r="C30" s="4" t="s">
        <v>0</v>
      </c>
      <c r="D30" s="1" t="s">
        <v>0</v>
      </c>
      <c r="E30" s="1">
        <v>0.15</v>
      </c>
      <c r="F30" s="4">
        <v>7</v>
      </c>
      <c r="G30" s="3">
        <v>35.792510476140293</v>
      </c>
      <c r="H30" s="3">
        <v>112.27877796260442</v>
      </c>
      <c r="I30" s="3">
        <v>-532.15325818278814</v>
      </c>
      <c r="J30" s="3">
        <v>457.01228442851516</v>
      </c>
      <c r="K30" s="3">
        <v>-691.53019781287298</v>
      </c>
      <c r="L30" s="3">
        <v>377.96639207099417</v>
      </c>
      <c r="N30" s="3">
        <f t="shared" si="5"/>
        <v>-1187.8909455195208</v>
      </c>
      <c r="O30" s="3">
        <f t="shared" si="6"/>
        <v>947.25745446211374</v>
      </c>
      <c r="P30" s="13">
        <f t="shared" si="7"/>
        <v>0.15</v>
      </c>
      <c r="Q30" s="3">
        <f t="shared" si="8"/>
        <v>7</v>
      </c>
      <c r="R30" s="3">
        <f t="shared" si="9"/>
        <v>-123.773734428111</v>
      </c>
      <c r="S30" s="3">
        <f t="shared" si="0"/>
        <v>122.90419904411635</v>
      </c>
      <c r="T30" s="3">
        <f t="shared" si="1"/>
        <v>-221.38941341636433</v>
      </c>
      <c r="U30" s="3">
        <f t="shared" si="2"/>
        <v>182.15527046794477</v>
      </c>
      <c r="V30" s="3">
        <f t="shared" si="3"/>
        <v>-248.78232491528519</v>
      </c>
      <c r="W30" s="3">
        <f t="shared" si="4"/>
        <v>168.56925771899586</v>
      </c>
    </row>
    <row r="31" spans="3:23">
      <c r="C31" s="4" t="s">
        <v>0</v>
      </c>
      <c r="D31" s="1" t="s">
        <v>0</v>
      </c>
      <c r="E31" s="1">
        <v>0.15</v>
      </c>
      <c r="F31" s="4">
        <v>8</v>
      </c>
      <c r="G31" s="3">
        <v>352.67791035842322</v>
      </c>
      <c r="H31" s="3">
        <v>153.94187755068958</v>
      </c>
      <c r="I31" s="3">
        <v>-462.45117068544062</v>
      </c>
      <c r="J31" s="3">
        <v>281.10325584207453</v>
      </c>
      <c r="K31" s="3">
        <v>-1613.548838119483</v>
      </c>
      <c r="L31" s="3">
        <v>545.27898034806299</v>
      </c>
      <c r="N31" s="3">
        <f t="shared" si="5"/>
        <v>-1723.3220984465004</v>
      </c>
      <c r="O31" s="3">
        <f t="shared" si="6"/>
        <v>980.3241137408271</v>
      </c>
      <c r="P31" s="13">
        <f t="shared" si="7"/>
        <v>0.15</v>
      </c>
      <c r="Q31" s="3">
        <f t="shared" si="8"/>
        <v>8</v>
      </c>
      <c r="R31" s="3">
        <f t="shared" si="9"/>
        <v>-127.87183867473202</v>
      </c>
      <c r="S31" s="3">
        <f t="shared" si="0"/>
        <v>133.68171014442774</v>
      </c>
      <c r="T31" s="3">
        <f t="shared" si="1"/>
        <v>-267.97214947914608</v>
      </c>
      <c r="U31" s="3">
        <f t="shared" si="2"/>
        <v>155.5375720382595</v>
      </c>
      <c r="V31" s="3">
        <f t="shared" si="3"/>
        <v>-465.81706106937213</v>
      </c>
      <c r="W31" s="3">
        <f t="shared" si="4"/>
        <v>200.94277468772628</v>
      </c>
    </row>
    <row r="32" spans="3:23">
      <c r="C32" s="4" t="s">
        <v>1</v>
      </c>
      <c r="D32" s="20" t="s">
        <v>3</v>
      </c>
      <c r="E32" s="1">
        <v>0.15</v>
      </c>
      <c r="F32" s="4">
        <v>9</v>
      </c>
      <c r="G32" s="3">
        <v>-84.201362865132808</v>
      </c>
      <c r="H32" s="3">
        <v>114.66420144967682</v>
      </c>
      <c r="I32" s="3">
        <v>-1885.1443981038328</v>
      </c>
      <c r="J32" s="3">
        <v>447.84715010304217</v>
      </c>
      <c r="K32" s="3">
        <v>-673.37124449484702</v>
      </c>
      <c r="L32" s="3">
        <v>227.15276879980991</v>
      </c>
      <c r="N32" s="3">
        <f t="shared" si="5"/>
        <v>-2642.7170054638127</v>
      </c>
      <c r="O32" s="3">
        <f t="shared" si="6"/>
        <v>789.66412035252893</v>
      </c>
      <c r="P32" s="13">
        <f t="shared" si="7"/>
        <v>0.15</v>
      </c>
      <c r="Q32" s="3">
        <f t="shared" si="8"/>
        <v>9</v>
      </c>
      <c r="R32" s="3">
        <f t="shared" si="9"/>
        <v>-303.51928171504926</v>
      </c>
      <c r="S32" s="3">
        <f t="shared" si="0"/>
        <v>106.07742278772105</v>
      </c>
      <c r="T32" s="3">
        <f t="shared" si="1"/>
        <v>-613.05636589670087</v>
      </c>
      <c r="U32" s="3">
        <f t="shared" si="2"/>
        <v>163.34324208751821</v>
      </c>
      <c r="V32" s="3">
        <f t="shared" si="3"/>
        <v>-404.7828551201564</v>
      </c>
      <c r="W32" s="3">
        <f t="shared" si="4"/>
        <v>125.41139530102521</v>
      </c>
    </row>
    <row r="33" spans="3:42">
      <c r="C33" s="4" t="s">
        <v>1</v>
      </c>
      <c r="D33" s="1" t="s">
        <v>1</v>
      </c>
      <c r="E33" s="1">
        <v>0.15</v>
      </c>
      <c r="F33" s="4">
        <v>10</v>
      </c>
      <c r="G33" s="3">
        <v>189.57303894184818</v>
      </c>
      <c r="H33" s="3">
        <v>103.22334920553899</v>
      </c>
      <c r="I33" s="3">
        <v>-1724.8284425747106</v>
      </c>
      <c r="J33" s="3">
        <v>183.71374637049507</v>
      </c>
      <c r="K33" s="3">
        <v>2598.3890179726022</v>
      </c>
      <c r="L33" s="3">
        <v>215.99111592407462</v>
      </c>
      <c r="N33" s="3">
        <f t="shared" si="5"/>
        <v>1063.1336143397398</v>
      </c>
      <c r="O33" s="3">
        <f t="shared" si="6"/>
        <v>502.92821150010866</v>
      </c>
      <c r="P33" s="13">
        <f t="shared" si="7"/>
        <v>0.15</v>
      </c>
      <c r="Q33" s="3">
        <f t="shared" si="8"/>
        <v>10</v>
      </c>
      <c r="R33" s="3">
        <f t="shared" si="9"/>
        <v>148.86310513653922</v>
      </c>
      <c r="S33" s="3">
        <f t="shared" si="0"/>
        <v>72.749286277526437</v>
      </c>
      <c r="T33" s="3">
        <f t="shared" si="1"/>
        <v>-180.17464949911931</v>
      </c>
      <c r="U33" s="3">
        <f t="shared" si="2"/>
        <v>86.583573290253227</v>
      </c>
      <c r="V33" s="3">
        <f t="shared" si="3"/>
        <v>562.8783515324501</v>
      </c>
      <c r="W33" s="3">
        <f t="shared" si="4"/>
        <v>92.131246182274708</v>
      </c>
    </row>
    <row r="34" spans="3:42">
      <c r="C34" s="4" t="s">
        <v>1</v>
      </c>
      <c r="D34" s="1" t="s">
        <v>1</v>
      </c>
      <c r="E34" s="1">
        <v>0.15</v>
      </c>
      <c r="F34" s="4">
        <v>11</v>
      </c>
      <c r="G34" s="3">
        <v>-728.35483501587635</v>
      </c>
      <c r="H34" s="3">
        <v>105.0800243275196</v>
      </c>
      <c r="I34" s="3">
        <v>-1505.4457641703323</v>
      </c>
      <c r="J34" s="3">
        <v>204.2280504205296</v>
      </c>
      <c r="K34" s="3">
        <v>2405.6209184883937</v>
      </c>
      <c r="L34" s="3">
        <v>247.04314701673457</v>
      </c>
      <c r="N34" s="3">
        <f t="shared" si="5"/>
        <v>171.820319302185</v>
      </c>
      <c r="O34" s="3">
        <f t="shared" si="6"/>
        <v>556.35122176478376</v>
      </c>
      <c r="P34" s="13">
        <f t="shared" si="7"/>
        <v>0.15</v>
      </c>
      <c r="Q34" s="3">
        <f t="shared" si="8"/>
        <v>11</v>
      </c>
      <c r="R34" s="3">
        <f t="shared" si="9"/>
        <v>-106.39313984467726</v>
      </c>
      <c r="S34" s="3">
        <f t="shared" si="0"/>
        <v>78.911544061815661</v>
      </c>
      <c r="T34" s="3">
        <f t="shared" si="1"/>
        <v>-239.9556432930994</v>
      </c>
      <c r="U34" s="3">
        <f t="shared" si="2"/>
        <v>95.952611046551795</v>
      </c>
      <c r="V34" s="3">
        <f t="shared" si="3"/>
        <v>432.25894278886915</v>
      </c>
      <c r="W34" s="3">
        <f t="shared" si="4"/>
        <v>103.31145577402447</v>
      </c>
    </row>
    <row r="35" spans="3:42">
      <c r="C35" s="4" t="s">
        <v>1</v>
      </c>
      <c r="D35" s="1" t="s">
        <v>1</v>
      </c>
      <c r="E35" s="1">
        <v>0.15</v>
      </c>
      <c r="F35" s="4">
        <v>12.000000000000014</v>
      </c>
      <c r="G35" s="3">
        <v>-560.36529774416977</v>
      </c>
      <c r="H35" s="3">
        <v>94.222844147728836</v>
      </c>
      <c r="I35" s="3">
        <v>-870.97625796495049</v>
      </c>
      <c r="J35" s="3">
        <v>177.44979041867111</v>
      </c>
      <c r="K35" s="3">
        <v>1659.5515635493553</v>
      </c>
      <c r="L35" s="3">
        <v>302.09217696430801</v>
      </c>
      <c r="N35" s="3">
        <f t="shared" si="5"/>
        <v>228.21000784023499</v>
      </c>
      <c r="O35" s="3">
        <f t="shared" si="6"/>
        <v>573.7648115307079</v>
      </c>
      <c r="P35" s="13">
        <f t="shared" si="7"/>
        <v>0.15</v>
      </c>
      <c r="Q35" s="3">
        <f t="shared" si="8"/>
        <v>12.000000000000014</v>
      </c>
      <c r="R35" s="3">
        <f t="shared" si="9"/>
        <v>-71.352315942253469</v>
      </c>
      <c r="S35" s="3">
        <f t="shared" si="0"/>
        <v>78.950077599062084</v>
      </c>
      <c r="T35" s="3">
        <f t="shared" si="1"/>
        <v>-124.73857473020016</v>
      </c>
      <c r="U35" s="3">
        <f t="shared" si="2"/>
        <v>93.254708989380291</v>
      </c>
      <c r="V35" s="3">
        <f t="shared" si="3"/>
        <v>310.19589459257116</v>
      </c>
      <c r="W35" s="3">
        <f t="shared" si="4"/>
        <v>114.67761917691161</v>
      </c>
    </row>
    <row r="36" spans="3:42">
      <c r="C36" s="4" t="s">
        <v>1</v>
      </c>
      <c r="D36" s="1" t="s">
        <v>1</v>
      </c>
      <c r="E36" s="1">
        <v>0.15</v>
      </c>
      <c r="F36" s="4">
        <v>13.000000000000014</v>
      </c>
      <c r="G36" s="3">
        <v>-145.46641330048794</v>
      </c>
      <c r="H36" s="3">
        <v>104.43575029561725</v>
      </c>
      <c r="I36" s="3">
        <v>-627.39402351741353</v>
      </c>
      <c r="J36" s="3">
        <v>204.24199877389077</v>
      </c>
      <c r="K36" s="3">
        <v>706.17191230049059</v>
      </c>
      <c r="L36" s="3">
        <v>297.57429696442011</v>
      </c>
      <c r="N36" s="3">
        <f t="shared" si="5"/>
        <v>-66.688524517410883</v>
      </c>
      <c r="O36" s="3">
        <f t="shared" si="6"/>
        <v>606.25204603392808</v>
      </c>
      <c r="P36" s="13">
        <f t="shared" si="7"/>
        <v>0.15</v>
      </c>
      <c r="Q36" s="3">
        <f t="shared" si="8"/>
        <v>13.000000000000014</v>
      </c>
      <c r="R36" s="3">
        <f t="shared" si="9"/>
        <v>-32.296097155113181</v>
      </c>
      <c r="S36" s="3">
        <f t="shared" si="0"/>
        <v>84.25871211702011</v>
      </c>
      <c r="T36" s="3">
        <f t="shared" si="1"/>
        <v>-115.12740516114727</v>
      </c>
      <c r="U36" s="3">
        <f t="shared" si="2"/>
        <v>101.41291107422337</v>
      </c>
      <c r="V36" s="3">
        <f t="shared" si="3"/>
        <v>114.079240057555</v>
      </c>
      <c r="W36" s="3">
        <f t="shared" si="4"/>
        <v>117.45439982572061</v>
      </c>
    </row>
    <row r="37" spans="3:42">
      <c r="C37" s="4" t="s">
        <v>1</v>
      </c>
      <c r="D37" s="1" t="s">
        <v>1</v>
      </c>
      <c r="E37" s="1">
        <v>0.15</v>
      </c>
      <c r="F37" s="4">
        <v>14.000000000000014</v>
      </c>
      <c r="G37" s="3">
        <v>-68.667281352907679</v>
      </c>
      <c r="H37" s="3">
        <v>94.425770105988079</v>
      </c>
      <c r="I37" s="3">
        <v>-766.32250268837686</v>
      </c>
      <c r="J37" s="3">
        <v>149.86258074956015</v>
      </c>
      <c r="K37" s="3">
        <v>164.4571219650004</v>
      </c>
      <c r="L37" s="3">
        <v>229.68151485147638</v>
      </c>
      <c r="N37" s="3">
        <f t="shared" si="5"/>
        <v>-670.53266207628417</v>
      </c>
      <c r="O37" s="3">
        <f t="shared" si="6"/>
        <v>473.96986570702461</v>
      </c>
      <c r="P37" s="13">
        <f t="shared" si="7"/>
        <v>0.15</v>
      </c>
      <c r="Q37" s="3">
        <f t="shared" si="8"/>
        <v>14.000000000000014</v>
      </c>
      <c r="R37" s="3">
        <f t="shared" si="9"/>
        <v>-85.141698897124598</v>
      </c>
      <c r="S37" s="3">
        <f t="shared" si="0"/>
        <v>68.069883298672522</v>
      </c>
      <c r="T37" s="3">
        <f t="shared" si="1"/>
        <v>-205.05119006415836</v>
      </c>
      <c r="U37" s="3">
        <f t="shared" si="2"/>
        <v>77.598085128036473</v>
      </c>
      <c r="V37" s="3">
        <f t="shared" si="3"/>
        <v>-45.073442076859152</v>
      </c>
      <c r="W37" s="3">
        <f t="shared" si="4"/>
        <v>91.316964426803324</v>
      </c>
    </row>
    <row r="38" spans="3:42">
      <c r="C38" s="4" t="s">
        <v>1</v>
      </c>
      <c r="D38" s="1" t="s">
        <v>1</v>
      </c>
      <c r="E38" s="1">
        <v>0.15</v>
      </c>
      <c r="F38" s="4">
        <v>15.000000000000014</v>
      </c>
      <c r="G38" s="3">
        <v>266.15214528979971</v>
      </c>
      <c r="H38" s="3">
        <v>100.35208257352934</v>
      </c>
      <c r="I38" s="3">
        <v>-569.70643059162103</v>
      </c>
      <c r="J38" s="3">
        <v>154.8847392369712</v>
      </c>
      <c r="K38" s="3">
        <v>731.30385896247321</v>
      </c>
      <c r="L38" s="3">
        <v>251.20799354017004</v>
      </c>
      <c r="N38" s="3">
        <f t="shared" si="5"/>
        <v>427.74957366065189</v>
      </c>
      <c r="O38" s="3">
        <f t="shared" si="6"/>
        <v>506.44481535067058</v>
      </c>
      <c r="P38" s="13">
        <f t="shared" si="7"/>
        <v>0.15</v>
      </c>
      <c r="Q38" s="3">
        <f t="shared" si="8"/>
        <v>15.000000000000014</v>
      </c>
      <c r="R38" s="3">
        <f t="shared" si="9"/>
        <v>92.530009590818139</v>
      </c>
      <c r="S38" s="3">
        <f t="shared" si="0"/>
        <v>72.640415871304981</v>
      </c>
      <c r="T38" s="3">
        <f t="shared" si="1"/>
        <v>-51.133183138801058</v>
      </c>
      <c r="U38" s="3">
        <f t="shared" si="2"/>
        <v>82.013216235334042</v>
      </c>
      <c r="V38" s="3">
        <f t="shared" si="3"/>
        <v>172.47796037830889</v>
      </c>
      <c r="W38" s="3">
        <f t="shared" si="4"/>
        <v>98.568775568696338</v>
      </c>
    </row>
    <row r="39" spans="3:42">
      <c r="C39" s="4" t="s">
        <v>1</v>
      </c>
      <c r="D39" s="1" t="s">
        <v>1</v>
      </c>
      <c r="E39" s="1">
        <v>0.15</v>
      </c>
      <c r="F39" s="4">
        <v>16.000000000000014</v>
      </c>
      <c r="G39" s="3">
        <v>297.56332464780934</v>
      </c>
      <c r="H39" s="3">
        <v>93.264760287148363</v>
      </c>
      <c r="I39" s="3">
        <v>-808.12869797741712</v>
      </c>
      <c r="J39" s="3">
        <v>265.92357018673238</v>
      </c>
      <c r="K39" s="3">
        <v>208.94949851690825</v>
      </c>
      <c r="L39" s="3">
        <v>238.42825445097304</v>
      </c>
      <c r="N39" s="3">
        <f t="shared" si="5"/>
        <v>-301.61587481269953</v>
      </c>
      <c r="O39" s="3">
        <f t="shared" si="6"/>
        <v>597.61658492485378</v>
      </c>
      <c r="P39" s="13">
        <f t="shared" si="7"/>
        <v>0.15</v>
      </c>
      <c r="Q39" s="3">
        <f t="shared" si="8"/>
        <v>16.000000000000014</v>
      </c>
      <c r="R39" s="3">
        <f t="shared" si="9"/>
        <v>18.154460116203214</v>
      </c>
      <c r="S39" s="3">
        <f t="shared" si="0"/>
        <v>81.394194650509533</v>
      </c>
      <c r="T39" s="3">
        <f t="shared" si="1"/>
        <v>-171.88635627250758</v>
      </c>
      <c r="U39" s="3">
        <f t="shared" ref="U39" si="10">E/1000/(1+nu)*(I39+J39+(nu/(1-2*nu))*(N39+O39))-T39</f>
        <v>111.06992760200052</v>
      </c>
      <c r="V39" s="3">
        <f t="shared" si="3"/>
        <v>2.9239587499545898</v>
      </c>
      <c r="W39" s="3">
        <f t="shared" ref="W39" si="11">E/1000/(1+nu)*(K39+L39+(nu/(1-2*nu))*(N39+O39))-V39</f>
        <v>106.3441702099169</v>
      </c>
    </row>
    <row r="40" spans="3:42">
      <c r="F40"/>
    </row>
    <row r="41" spans="3:42">
      <c r="F41"/>
    </row>
    <row r="42" spans="3:42">
      <c r="F42"/>
    </row>
    <row r="43" spans="3:42">
      <c r="F43"/>
    </row>
    <row r="44" spans="3:42">
      <c r="F44"/>
    </row>
    <row r="45" spans="3:42">
      <c r="F45"/>
      <c r="AP45" t="s">
        <v>24</v>
      </c>
    </row>
    <row r="46" spans="3:42">
      <c r="F46"/>
    </row>
    <row r="47" spans="3:42">
      <c r="F47"/>
    </row>
    <row r="48" spans="3:42">
      <c r="F48"/>
    </row>
    <row r="49" spans="6:6">
      <c r="F49"/>
    </row>
    <row r="50" spans="6:6">
      <c r="F50"/>
    </row>
    <row r="51" spans="6:6">
      <c r="F51"/>
    </row>
    <row r="52" spans="6:6">
      <c r="F52"/>
    </row>
    <row r="53" spans="6:6">
      <c r="F53"/>
    </row>
    <row r="54" spans="6:6">
      <c r="F54"/>
    </row>
    <row r="55" spans="6:6">
      <c r="F55"/>
    </row>
    <row r="56" spans="6:6">
      <c r="F56"/>
    </row>
    <row r="57" spans="6:6">
      <c r="F57"/>
    </row>
    <row r="58" spans="6:6">
      <c r="F58"/>
    </row>
    <row r="59" spans="6:6">
      <c r="F59"/>
    </row>
    <row r="60" spans="6:6">
      <c r="F60"/>
    </row>
    <row r="61" spans="6:6">
      <c r="F61"/>
    </row>
    <row r="62" spans="6:6">
      <c r="F62"/>
    </row>
    <row r="63" spans="6:6">
      <c r="F63"/>
    </row>
    <row r="64" spans="6:6">
      <c r="F64"/>
    </row>
    <row r="65" spans="6:6">
      <c r="F65"/>
    </row>
    <row r="66" spans="6:6">
      <c r="F66"/>
    </row>
    <row r="67" spans="6:6">
      <c r="F67"/>
    </row>
    <row r="68" spans="6:6">
      <c r="F68"/>
    </row>
    <row r="69" spans="6:6">
      <c r="F69"/>
    </row>
    <row r="70" spans="6:6">
      <c r="F70"/>
    </row>
    <row r="71" spans="6:6">
      <c r="F71"/>
    </row>
    <row r="72" spans="6:6">
      <c r="F72"/>
    </row>
    <row r="73" spans="6:6">
      <c r="F73"/>
    </row>
    <row r="74" spans="6:6">
      <c r="F74"/>
    </row>
    <row r="75" spans="6:6">
      <c r="F75"/>
    </row>
    <row r="76" spans="6:6">
      <c r="F76"/>
    </row>
    <row r="77" spans="6:6">
      <c r="F77"/>
    </row>
    <row r="78" spans="6:6">
      <c r="F78"/>
    </row>
  </sheetData>
  <mergeCells count="9">
    <mergeCell ref="V5:W5"/>
    <mergeCell ref="R4:W4"/>
    <mergeCell ref="I5:J5"/>
    <mergeCell ref="K5:L5"/>
    <mergeCell ref="C4:D4"/>
    <mergeCell ref="G5:H5"/>
    <mergeCell ref="G4:L4"/>
    <mergeCell ref="R5:S5"/>
    <mergeCell ref="T5:U5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77"/>
  <sheetViews>
    <sheetView topLeftCell="A21" zoomScale="75" zoomScaleNormal="75" zoomScalePageLayoutView="75" workbookViewId="0">
      <selection activeCell="S53" sqref="S53:W62"/>
    </sheetView>
  </sheetViews>
  <sheetFormatPr baseColWidth="10" defaultColWidth="8.83203125" defaultRowHeight="14" x14ac:dyDescent="0"/>
  <cols>
    <col min="4" max="4" width="13.83203125" customWidth="1"/>
    <col min="6" max="6" width="8.83203125" style="4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14</v>
      </c>
      <c r="M1">
        <v>220</v>
      </c>
      <c r="N1" t="s">
        <v>16</v>
      </c>
      <c r="P1" t="s">
        <v>21</v>
      </c>
      <c r="Q1">
        <f>E/2/(1+nu)</f>
        <v>85.9375</v>
      </c>
    </row>
    <row r="2" spans="3:23">
      <c r="L2" t="s">
        <v>15</v>
      </c>
      <c r="M2">
        <v>0.28000000000000003</v>
      </c>
      <c r="P2" t="s">
        <v>22</v>
      </c>
      <c r="Q2">
        <f>E*nu/(1+nu)/(1-2*nu)</f>
        <v>109.37500000000003</v>
      </c>
    </row>
    <row r="3" spans="3:23">
      <c r="R3">
        <f>(2*G*G7+Q2*N7)/1000</f>
        <v>13.257326025459246</v>
      </c>
      <c r="S3">
        <f>(2*G*(G7+H7)+Q2*(N7+O7))/1000-R7</f>
        <v>65.847083469712871</v>
      </c>
    </row>
    <row r="4" spans="3:23">
      <c r="C4" s="35" t="s">
        <v>27</v>
      </c>
      <c r="D4" s="35"/>
      <c r="G4" s="35" t="s">
        <v>12</v>
      </c>
      <c r="H4" s="35"/>
      <c r="I4" s="35"/>
      <c r="J4" s="35"/>
      <c r="K4" s="35"/>
      <c r="L4" s="35"/>
      <c r="R4" s="34" t="s">
        <v>13</v>
      </c>
      <c r="S4" s="34"/>
      <c r="T4" s="34"/>
      <c r="U4" s="34"/>
      <c r="V4" s="34"/>
      <c r="W4" s="34"/>
    </row>
    <row r="5" spans="3:23">
      <c r="C5" s="5" t="s">
        <v>26</v>
      </c>
      <c r="D5" s="5" t="s">
        <v>25</v>
      </c>
      <c r="G5" s="33" t="s">
        <v>10</v>
      </c>
      <c r="H5" s="33"/>
      <c r="I5" s="33" t="s">
        <v>9</v>
      </c>
      <c r="J5" s="33"/>
      <c r="K5" s="33" t="s">
        <v>11</v>
      </c>
      <c r="L5" s="33"/>
      <c r="N5" s="21" t="s">
        <v>19</v>
      </c>
      <c r="O5" s="21" t="s">
        <v>20</v>
      </c>
      <c r="P5" s="5"/>
      <c r="Q5" s="5"/>
      <c r="R5" s="33" t="s">
        <v>10</v>
      </c>
      <c r="S5" s="33"/>
      <c r="T5" s="33" t="s">
        <v>9</v>
      </c>
      <c r="U5" s="33"/>
      <c r="V5" s="33" t="s">
        <v>11</v>
      </c>
      <c r="W5" s="33"/>
    </row>
    <row r="6" spans="3:23">
      <c r="C6" s="21" t="s">
        <v>4</v>
      </c>
      <c r="D6" s="21" t="s">
        <v>4</v>
      </c>
      <c r="E6" s="21" t="s">
        <v>5</v>
      </c>
      <c r="F6" s="21" t="s">
        <v>6</v>
      </c>
      <c r="G6" s="21" t="s">
        <v>7</v>
      </c>
      <c r="H6" s="21" t="s">
        <v>8</v>
      </c>
      <c r="I6" s="21" t="s">
        <v>7</v>
      </c>
      <c r="J6" s="21" t="s">
        <v>8</v>
      </c>
      <c r="K6" s="21" t="s">
        <v>7</v>
      </c>
      <c r="L6" s="21" t="s">
        <v>8</v>
      </c>
      <c r="N6" s="4"/>
      <c r="O6" s="4"/>
      <c r="P6" s="21" t="s">
        <v>5</v>
      </c>
      <c r="Q6" s="21" t="s">
        <v>6</v>
      </c>
      <c r="R6" s="21" t="s">
        <v>17</v>
      </c>
      <c r="S6" s="21" t="s">
        <v>18</v>
      </c>
      <c r="T6" s="21" t="s">
        <v>17</v>
      </c>
      <c r="U6" s="21" t="s">
        <v>18</v>
      </c>
      <c r="V6" s="21" t="s">
        <v>17</v>
      </c>
      <c r="W6" s="21" t="s">
        <v>18</v>
      </c>
    </row>
    <row r="7" spans="3:23">
      <c r="C7" s="4" t="s">
        <v>1</v>
      </c>
      <c r="D7" s="4" t="s">
        <v>1</v>
      </c>
      <c r="E7" s="4">
        <v>0.15</v>
      </c>
      <c r="F7" s="4">
        <v>-16</v>
      </c>
      <c r="G7" s="3">
        <v>264.51007560823746</v>
      </c>
      <c r="H7" s="3">
        <v>86.404917453819508</v>
      </c>
      <c r="I7" s="3">
        <v>-824.43743931626125</v>
      </c>
      <c r="J7" s="3">
        <v>196.26203545619614</v>
      </c>
      <c r="K7" s="3">
        <v>265.47851141356381</v>
      </c>
      <c r="L7" s="3">
        <v>183.58436852849991</v>
      </c>
      <c r="N7" s="3">
        <f>SUM(G7,I7,K7)</f>
        <v>-294.44885229445998</v>
      </c>
      <c r="O7" s="3">
        <f>SUM(H7,J7,L7)</f>
        <v>466.25132143851556</v>
      </c>
      <c r="P7" s="13">
        <f>E7</f>
        <v>0.15</v>
      </c>
      <c r="Q7" s="3">
        <f>F7</f>
        <v>-16</v>
      </c>
      <c r="R7" s="3">
        <f t="shared" ref="R7:R47" si="0">E/1000/(1+nu)*(G7+(nu/(1-2*nu))*N7)</f>
        <v>13.257326025459246</v>
      </c>
      <c r="S7" s="3">
        <f t="shared" ref="S7:S47" si="1">E/1000/(1+nu)*(G7+H7+(nu/(1-2*nu))*(N7+O7))-R7</f>
        <v>65.847083469712871</v>
      </c>
      <c r="T7" s="3">
        <f t="shared" ref="T7:T47" si="2">E/1000/(1+nu)*(I7+(nu/(1-2*nu))*N7)</f>
        <v>-173.90552810218898</v>
      </c>
      <c r="U7" s="3">
        <f t="shared" ref="U7:U38" si="3">E/1000/(1+nu)*(I7+J7+(nu/(1-2*nu))*(N7+O7))-T7</f>
        <v>84.728775626371373</v>
      </c>
      <c r="V7" s="3">
        <f t="shared" ref="V7:V47" si="4">E/1000/(1+nu)*(K7+(nu/(1-2*nu))*N7)</f>
        <v>13.423775929499712</v>
      </c>
      <c r="W7" s="3">
        <f t="shared" ref="W7:W38" si="5">E/1000/(1+nu)*(K7+L7+(nu/(1-2*nu))*(N7+O7))-V7</f>
        <v>82.549801623173579</v>
      </c>
    </row>
    <row r="8" spans="3:23">
      <c r="C8" s="4" t="s">
        <v>1</v>
      </c>
      <c r="D8" s="4" t="s">
        <v>1</v>
      </c>
      <c r="E8" s="4">
        <v>0.15</v>
      </c>
      <c r="F8" s="4">
        <v>-15</v>
      </c>
      <c r="G8" s="3">
        <v>96.792737452000566</v>
      </c>
      <c r="H8" s="3">
        <v>104.05171151739445</v>
      </c>
      <c r="I8" s="3">
        <v>-1037.0355676881936</v>
      </c>
      <c r="J8" s="3">
        <v>182.23541916240197</v>
      </c>
      <c r="K8" s="3">
        <v>137.37583603901095</v>
      </c>
      <c r="L8" s="3">
        <v>284.33201338495803</v>
      </c>
      <c r="N8" s="3">
        <f t="shared" ref="N8:O47" si="6">SUM(G8,I8,K8)</f>
        <v>-802.86699419718207</v>
      </c>
      <c r="O8" s="3">
        <f t="shared" si="6"/>
        <v>570.61914406475444</v>
      </c>
      <c r="P8" s="13">
        <f t="shared" ref="P8:Q47" si="7">E8</f>
        <v>0.15</v>
      </c>
      <c r="Q8" s="3">
        <f t="shared" si="7"/>
        <v>-15</v>
      </c>
      <c r="R8" s="3">
        <f t="shared" si="0"/>
        <v>-71.177325740754199</v>
      </c>
      <c r="S8" s="3">
        <f t="shared" si="1"/>
        <v>80.295356799134694</v>
      </c>
      <c r="T8" s="3">
        <f t="shared" si="2"/>
        <v>-266.05406568672504</v>
      </c>
      <c r="U8" s="3">
        <f t="shared" si="3"/>
        <v>93.733181550620316</v>
      </c>
      <c r="V8" s="3">
        <f t="shared" si="4"/>
        <v>-64.202105671111795</v>
      </c>
      <c r="W8" s="3">
        <f t="shared" si="5"/>
        <v>111.28103368262219</v>
      </c>
    </row>
    <row r="9" spans="3:23">
      <c r="C9" s="4" t="s">
        <v>1</v>
      </c>
      <c r="D9" s="4" t="s">
        <v>1</v>
      </c>
      <c r="E9" s="4">
        <v>0.15</v>
      </c>
      <c r="F9" s="4">
        <v>-14</v>
      </c>
      <c r="G9" s="3">
        <v>-45.135984172883781</v>
      </c>
      <c r="H9" s="3">
        <v>96.398846994416587</v>
      </c>
      <c r="I9" s="3">
        <v>-692.8065325952914</v>
      </c>
      <c r="J9" s="3">
        <v>134.36358335960904</v>
      </c>
      <c r="K9" s="3">
        <v>912.9002121055496</v>
      </c>
      <c r="L9" s="3">
        <v>204.78289143555094</v>
      </c>
      <c r="N9" s="3">
        <f t="shared" si="6"/>
        <v>174.95769533737439</v>
      </c>
      <c r="O9" s="3">
        <f t="shared" si="6"/>
        <v>435.54532178957658</v>
      </c>
      <c r="P9" s="13">
        <f t="shared" si="7"/>
        <v>0.15</v>
      </c>
      <c r="Q9" s="3">
        <f t="shared" si="7"/>
        <v>-14</v>
      </c>
      <c r="R9" s="3">
        <f t="shared" si="0"/>
        <v>11.378250647810928</v>
      </c>
      <c r="S9" s="3">
        <f t="shared" si="1"/>
        <v>64.206321397900282</v>
      </c>
      <c r="T9" s="3">
        <f t="shared" si="2"/>
        <v>-99.940124862290375</v>
      </c>
      <c r="U9" s="3">
        <f t="shared" si="3"/>
        <v>70.731510460667735</v>
      </c>
      <c r="V9" s="3">
        <f t="shared" si="4"/>
        <v>176.04072188316664</v>
      </c>
      <c r="W9" s="3">
        <f t="shared" si="5"/>
        <v>82.83482903622027</v>
      </c>
    </row>
    <row r="10" spans="3:23">
      <c r="C10" s="4" t="s">
        <v>1</v>
      </c>
      <c r="D10" s="4" t="s">
        <v>1</v>
      </c>
      <c r="E10" s="4">
        <v>0.15</v>
      </c>
      <c r="F10" s="4">
        <v>-13</v>
      </c>
      <c r="G10" s="3">
        <v>-116.56922562119919</v>
      </c>
      <c r="H10" s="3">
        <v>80.091079452282429</v>
      </c>
      <c r="I10" s="3">
        <v>-789.69259572980729</v>
      </c>
      <c r="J10" s="3">
        <v>164.59783920308439</v>
      </c>
      <c r="K10" s="3">
        <v>2224.0624623823815</v>
      </c>
      <c r="L10" s="3">
        <v>315.25509918783882</v>
      </c>
      <c r="N10" s="3">
        <f t="shared" si="6"/>
        <v>1317.8006410313751</v>
      </c>
      <c r="O10" s="3">
        <f t="shared" si="6"/>
        <v>559.94401784320564</v>
      </c>
      <c r="P10" s="13">
        <f t="shared" si="7"/>
        <v>0.15</v>
      </c>
      <c r="Q10" s="3">
        <f t="shared" si="7"/>
        <v>-13</v>
      </c>
      <c r="R10" s="3">
        <f t="shared" si="0"/>
        <v>124.09910945916307</v>
      </c>
      <c r="S10" s="3">
        <f t="shared" si="1"/>
        <v>75.009531232461669</v>
      </c>
      <c r="T10" s="3">
        <f t="shared" si="2"/>
        <v>8.4060302217460503</v>
      </c>
      <c r="U10" s="3">
        <f t="shared" si="3"/>
        <v>89.534130564630743</v>
      </c>
      <c r="V10" s="3">
        <f t="shared" si="4"/>
        <v>526.39518083477844</v>
      </c>
      <c r="W10" s="3">
        <f t="shared" si="5"/>
        <v>115.42834712451042</v>
      </c>
    </row>
    <row r="11" spans="3:23">
      <c r="C11" s="4" t="s">
        <v>1</v>
      </c>
      <c r="D11" s="4" t="s">
        <v>1</v>
      </c>
      <c r="E11" s="4">
        <v>0.15</v>
      </c>
      <c r="F11" s="4">
        <v>-12</v>
      </c>
      <c r="G11" s="3">
        <v>-567.82464036897466</v>
      </c>
      <c r="H11" s="3">
        <v>99.535124590599594</v>
      </c>
      <c r="I11" s="3">
        <v>-888.46795389208035</v>
      </c>
      <c r="J11" s="3">
        <v>214.12738409343217</v>
      </c>
      <c r="K11" s="3">
        <v>1857.9716812092695</v>
      </c>
      <c r="L11" s="3">
        <v>285.32949883630658</v>
      </c>
      <c r="N11" s="3">
        <f t="shared" si="6"/>
        <v>401.67908694821449</v>
      </c>
      <c r="O11" s="3">
        <f t="shared" si="6"/>
        <v>598.99200752033835</v>
      </c>
      <c r="P11" s="13">
        <f t="shared" si="7"/>
        <v>0.15</v>
      </c>
      <c r="Q11" s="3">
        <f t="shared" si="7"/>
        <v>-12</v>
      </c>
      <c r="R11" s="3">
        <f t="shared" si="0"/>
        <v>-53.661209928456557</v>
      </c>
      <c r="S11" s="3">
        <f t="shared" si="1"/>
        <v>82.622350361546324</v>
      </c>
      <c r="T11" s="3">
        <f t="shared" si="2"/>
        <v>-108.77177944024035</v>
      </c>
      <c r="U11" s="3">
        <f t="shared" si="3"/>
        <v>102.31789496359568</v>
      </c>
      <c r="V11" s="3">
        <f t="shared" si="4"/>
        <v>363.2725328428042</v>
      </c>
      <c r="W11" s="3">
        <f t="shared" si="5"/>
        <v>114.55575843502714</v>
      </c>
    </row>
    <row r="12" spans="3:23">
      <c r="C12" s="4" t="s">
        <v>1</v>
      </c>
      <c r="D12" s="4" t="s">
        <v>1</v>
      </c>
      <c r="E12" s="4">
        <v>0.15</v>
      </c>
      <c r="F12" s="4">
        <v>-11</v>
      </c>
      <c r="G12" s="3">
        <v>-651.08831580540368</v>
      </c>
      <c r="H12" s="3">
        <v>88.056277078751805</v>
      </c>
      <c r="I12" s="3">
        <v>-1320.3443358875688</v>
      </c>
      <c r="J12" s="3">
        <v>134.41332143093723</v>
      </c>
      <c r="K12" s="3">
        <v>1803.8421492094781</v>
      </c>
      <c r="L12" s="3">
        <v>296.61206299924652</v>
      </c>
      <c r="N12" s="3">
        <f t="shared" si="6"/>
        <v>-167.59050248349445</v>
      </c>
      <c r="O12" s="3">
        <f t="shared" si="6"/>
        <v>519.08166150893555</v>
      </c>
      <c r="P12" s="13">
        <f t="shared" si="7"/>
        <v>0.15</v>
      </c>
      <c r="Q12" s="3">
        <f t="shared" si="7"/>
        <v>-11</v>
      </c>
      <c r="R12" s="3">
        <f t="shared" si="0"/>
        <v>-130.23601548818596</v>
      </c>
      <c r="S12" s="3">
        <f t="shared" si="1"/>
        <v>71.909229350450289</v>
      </c>
      <c r="T12" s="3">
        <f t="shared" si="2"/>
        <v>-245.26439393980809</v>
      </c>
      <c r="U12" s="3">
        <f t="shared" si="3"/>
        <v>79.876846348482161</v>
      </c>
      <c r="V12" s="3">
        <f t="shared" si="4"/>
        <v>291.70515818624682</v>
      </c>
      <c r="W12" s="3">
        <f t="shared" si="5"/>
        <v>107.75475505553533</v>
      </c>
    </row>
    <row r="13" spans="3:23">
      <c r="C13" s="4" t="s">
        <v>1</v>
      </c>
      <c r="D13" s="4" t="s">
        <v>1</v>
      </c>
      <c r="E13" s="4">
        <v>0.15</v>
      </c>
      <c r="F13" s="4">
        <v>-10</v>
      </c>
      <c r="G13" s="3">
        <v>-20.910611389091116</v>
      </c>
      <c r="H13" s="3">
        <v>98.839956049090461</v>
      </c>
      <c r="I13" s="3">
        <v>-1214.0230367546633</v>
      </c>
      <c r="J13" s="3">
        <v>207.21009173174639</v>
      </c>
      <c r="K13" s="3">
        <v>992.9098707390782</v>
      </c>
      <c r="L13" s="3">
        <v>251.84209760653619</v>
      </c>
      <c r="N13" s="3">
        <f t="shared" si="6"/>
        <v>-242.02377740467625</v>
      </c>
      <c r="O13" s="3">
        <f t="shared" si="6"/>
        <v>557.89214538737303</v>
      </c>
      <c r="P13" s="13">
        <f t="shared" si="7"/>
        <v>0.15</v>
      </c>
      <c r="Q13" s="3">
        <f t="shared" si="7"/>
        <v>-10</v>
      </c>
      <c r="R13" s="3">
        <f t="shared" si="0"/>
        <v>-30.065361986136505</v>
      </c>
      <c r="S13" s="3">
        <f t="shared" si="1"/>
        <v>78.007570847681365</v>
      </c>
      <c r="T13" s="3">
        <f t="shared" si="2"/>
        <v>-235.13156009584421</v>
      </c>
      <c r="U13" s="3">
        <f t="shared" si="3"/>
        <v>96.633687918137838</v>
      </c>
      <c r="V13" s="3">
        <f t="shared" si="4"/>
        <v>144.18503337964259</v>
      </c>
      <c r="W13" s="3">
        <f t="shared" si="5"/>
        <v>104.30481392786737</v>
      </c>
    </row>
    <row r="14" spans="3:23">
      <c r="C14" s="4" t="s">
        <v>1</v>
      </c>
      <c r="D14" t="s">
        <v>23</v>
      </c>
      <c r="E14" s="4">
        <v>0.15</v>
      </c>
      <c r="F14" s="4">
        <v>-9</v>
      </c>
      <c r="G14" s="3">
        <v>-235.09502092977641</v>
      </c>
      <c r="H14" s="3">
        <v>114.76433785084782</v>
      </c>
      <c r="I14" s="3">
        <v>-2184.9132440248109</v>
      </c>
      <c r="J14" s="3">
        <v>174.02264422916596</v>
      </c>
      <c r="K14" s="3">
        <v>251.25994833929965</v>
      </c>
      <c r="L14" s="3">
        <v>262.66418846709882</v>
      </c>
      <c r="N14" s="3">
        <f t="shared" si="6"/>
        <v>-2168.7483166152879</v>
      </c>
      <c r="O14" s="3">
        <f t="shared" si="6"/>
        <v>551.45117054711261</v>
      </c>
      <c r="P14" s="13">
        <f t="shared" si="7"/>
        <v>0.15</v>
      </c>
      <c r="Q14" s="3">
        <f t="shared" si="7"/>
        <v>-9</v>
      </c>
      <c r="R14" s="3">
        <f t="shared" si="0"/>
        <v>-277.61380385210248</v>
      </c>
      <c r="S14" s="3">
        <f t="shared" si="1"/>
        <v>80.040092346704938</v>
      </c>
      <c r="T14" s="3">
        <f t="shared" si="2"/>
        <v>-612.73881094656156</v>
      </c>
      <c r="U14" s="3">
        <f t="shared" si="3"/>
        <v>90.225113755478446</v>
      </c>
      <c r="V14" s="3">
        <f t="shared" si="4"/>
        <v>-194.02154350898002</v>
      </c>
      <c r="W14" s="3">
        <f t="shared" si="5"/>
        <v>105.46037917137308</v>
      </c>
    </row>
    <row r="15" spans="3:23">
      <c r="C15" s="4" t="s">
        <v>0</v>
      </c>
      <c r="D15" s="4" t="s">
        <v>0</v>
      </c>
      <c r="E15" s="4">
        <v>0.15</v>
      </c>
      <c r="F15" s="4">
        <v>-8</v>
      </c>
      <c r="G15" s="3">
        <v>-274.21334860122658</v>
      </c>
      <c r="H15" s="3">
        <v>133.53461053766668</v>
      </c>
      <c r="I15" s="3">
        <v>-240.87396198091415</v>
      </c>
      <c r="J15" s="3">
        <v>316.8202613413884</v>
      </c>
      <c r="K15" s="3">
        <v>-1933.5558958017973</v>
      </c>
      <c r="L15" s="3">
        <v>333.87171674581487</v>
      </c>
      <c r="N15" s="3">
        <f t="shared" si="6"/>
        <v>-2448.6432063839379</v>
      </c>
      <c r="O15" s="3">
        <f t="shared" si="6"/>
        <v>784.22658862486992</v>
      </c>
      <c r="P15" s="13">
        <f t="shared" si="7"/>
        <v>0.15</v>
      </c>
      <c r="Q15" s="3">
        <f t="shared" si="7"/>
        <v>-8</v>
      </c>
      <c r="R15" s="3">
        <f t="shared" si="0"/>
        <v>-314.95076998907905</v>
      </c>
      <c r="S15" s="3">
        <f t="shared" si="1"/>
        <v>108.7260443170066</v>
      </c>
      <c r="T15" s="3">
        <f t="shared" si="2"/>
        <v>-309.22056291371285</v>
      </c>
      <c r="U15" s="3">
        <f t="shared" si="3"/>
        <v>140.22826554889627</v>
      </c>
      <c r="V15" s="3">
        <f t="shared" si="4"/>
        <v>-600.15027028917712</v>
      </c>
      <c r="W15" s="3">
        <f t="shared" si="5"/>
        <v>143.15898444653197</v>
      </c>
    </row>
    <row r="16" spans="3:23">
      <c r="C16" s="4" t="s">
        <v>0</v>
      </c>
      <c r="D16" s="4" t="s">
        <v>0</v>
      </c>
      <c r="E16" s="4">
        <v>0.15</v>
      </c>
      <c r="F16" s="4">
        <v>-7</v>
      </c>
      <c r="G16" s="3">
        <v>-500.33805813143317</v>
      </c>
      <c r="H16" s="3">
        <v>107.15991445586769</v>
      </c>
      <c r="I16" s="3">
        <v>131.14245104772772</v>
      </c>
      <c r="J16" s="3">
        <v>335.34322644102053</v>
      </c>
      <c r="K16" s="3">
        <v>-1509.7221530230297</v>
      </c>
      <c r="L16" s="3">
        <v>326.22976249430099</v>
      </c>
      <c r="N16" s="3">
        <f t="shared" si="6"/>
        <v>-1878.9177601067352</v>
      </c>
      <c r="O16" s="3">
        <f t="shared" si="6"/>
        <v>768.73290339118921</v>
      </c>
      <c r="P16" s="13">
        <f t="shared" si="7"/>
        <v>0.15</v>
      </c>
      <c r="Q16" s="3">
        <f t="shared" si="7"/>
        <v>-7</v>
      </c>
      <c r="R16" s="3">
        <f t="shared" si="0"/>
        <v>-291.50223375301425</v>
      </c>
      <c r="S16" s="3">
        <f t="shared" si="1"/>
        <v>102.49827160551357</v>
      </c>
      <c r="T16" s="3">
        <f t="shared" si="2"/>
        <v>-182.966521237846</v>
      </c>
      <c r="U16" s="3">
        <f t="shared" si="3"/>
        <v>141.71727835296176</v>
      </c>
      <c r="V16" s="3">
        <f t="shared" si="4"/>
        <v>-464.99012506250745</v>
      </c>
      <c r="W16" s="3">
        <f t="shared" si="5"/>
        <v>140.15090173711934</v>
      </c>
    </row>
    <row r="17" spans="3:23">
      <c r="C17" s="4" t="s">
        <v>0</v>
      </c>
      <c r="D17" s="4" t="s">
        <v>0</v>
      </c>
      <c r="E17" s="4">
        <v>0.15</v>
      </c>
      <c r="F17" s="4">
        <v>-6</v>
      </c>
      <c r="G17" s="3">
        <v>-810.75645821659941</v>
      </c>
      <c r="H17" s="3">
        <v>117.82606129584485</v>
      </c>
      <c r="I17" s="3">
        <v>1267.3401544351925</v>
      </c>
      <c r="J17" s="3">
        <v>287.70734793592828</v>
      </c>
      <c r="K17" s="3">
        <v>-1532.5109450916584</v>
      </c>
      <c r="L17" s="3">
        <v>258.3916744389735</v>
      </c>
      <c r="N17" s="3">
        <f t="shared" si="6"/>
        <v>-1075.9272488730653</v>
      </c>
      <c r="O17" s="3">
        <f t="shared" si="6"/>
        <v>663.92508367074663</v>
      </c>
      <c r="P17" s="13">
        <f t="shared" si="7"/>
        <v>0.15</v>
      </c>
      <c r="Q17" s="3">
        <f t="shared" si="7"/>
        <v>-6</v>
      </c>
      <c r="R17" s="3">
        <f t="shared" si="0"/>
        <v>-257.02830910146952</v>
      </c>
      <c r="S17" s="3">
        <f t="shared" si="1"/>
        <v>92.868160311711222</v>
      </c>
      <c r="T17" s="3">
        <f t="shared" si="2"/>
        <v>100.14454619805718</v>
      </c>
      <c r="U17" s="3">
        <f t="shared" si="3"/>
        <v>122.06650645297557</v>
      </c>
      <c r="V17" s="3">
        <f t="shared" si="4"/>
        <v>-381.07986153312032</v>
      </c>
      <c r="W17" s="3">
        <f t="shared" si="5"/>
        <v>117.02787507068649</v>
      </c>
    </row>
    <row r="18" spans="3:23">
      <c r="C18" s="4" t="s">
        <v>0</v>
      </c>
      <c r="D18" s="4" t="s">
        <v>0</v>
      </c>
      <c r="E18" s="4">
        <v>0.15</v>
      </c>
      <c r="F18" s="4">
        <v>-5</v>
      </c>
      <c r="G18" s="3">
        <v>-1119.16609310736</v>
      </c>
      <c r="H18" s="3">
        <v>143.49744394226434</v>
      </c>
      <c r="I18" s="3">
        <v>1170.6840392653462</v>
      </c>
      <c r="J18" s="3">
        <v>273.89618431317149</v>
      </c>
      <c r="K18" s="3">
        <v>-943.74368211502804</v>
      </c>
      <c r="L18" s="3">
        <v>497.85620138498302</v>
      </c>
      <c r="N18" s="3">
        <f t="shared" si="6"/>
        <v>-892.22573595704182</v>
      </c>
      <c r="O18" s="3">
        <f t="shared" si="6"/>
        <v>915.24982964041885</v>
      </c>
      <c r="P18" s="13">
        <f t="shared" si="7"/>
        <v>0.15</v>
      </c>
      <c r="Q18" s="3">
        <f t="shared" si="7"/>
        <v>-5</v>
      </c>
      <c r="R18" s="3">
        <f t="shared" si="0"/>
        <v>-289.94386212312901</v>
      </c>
      <c r="S18" s="3">
        <f t="shared" si="1"/>
        <v>124.76907329449756</v>
      </c>
      <c r="T18" s="3">
        <f t="shared" si="2"/>
        <v>103.62412937842991</v>
      </c>
      <c r="U18" s="3">
        <f t="shared" si="3"/>
        <v>147.18135679574721</v>
      </c>
      <c r="V18" s="3">
        <f t="shared" si="4"/>
        <v>-259.79313523382189</v>
      </c>
      <c r="W18" s="3">
        <f t="shared" si="5"/>
        <v>185.67448472996477</v>
      </c>
    </row>
    <row r="19" spans="3:23">
      <c r="C19" s="4" t="s">
        <v>0</v>
      </c>
      <c r="D19" s="4" t="s">
        <v>0</v>
      </c>
      <c r="E19" s="4">
        <v>0.15</v>
      </c>
      <c r="F19" s="4">
        <v>-4</v>
      </c>
      <c r="G19" s="3">
        <v>-975.3383404492721</v>
      </c>
      <c r="H19" s="3">
        <v>117.00657334456901</v>
      </c>
      <c r="I19" s="3">
        <v>1382.9630282873318</v>
      </c>
      <c r="J19" s="3">
        <v>394.42041027726304</v>
      </c>
      <c r="K19" s="3">
        <v>-1167.7128289077077</v>
      </c>
      <c r="L19" s="3">
        <v>275.65629229764363</v>
      </c>
      <c r="N19" s="3">
        <f t="shared" si="6"/>
        <v>-760.08814106964803</v>
      </c>
      <c r="O19" s="3">
        <f t="shared" si="6"/>
        <v>787.08327591947568</v>
      </c>
      <c r="P19" s="13">
        <f t="shared" si="7"/>
        <v>0.15</v>
      </c>
      <c r="Q19" s="3">
        <f t="shared" si="7"/>
        <v>-4</v>
      </c>
      <c r="R19" s="3">
        <f t="shared" si="0"/>
        <v>-250.77091769421142</v>
      </c>
      <c r="S19" s="3">
        <f t="shared" si="1"/>
        <v>106.19773809729048</v>
      </c>
      <c r="T19" s="3">
        <f t="shared" si="2"/>
        <v>154.56213005739238</v>
      </c>
      <c r="U19" s="3">
        <f t="shared" si="3"/>
        <v>153.87824132009729</v>
      </c>
      <c r="V19" s="3">
        <f t="shared" si="4"/>
        <v>-283.83528289800506</v>
      </c>
      <c r="W19" s="3">
        <f t="shared" si="5"/>
        <v>133.46565854235021</v>
      </c>
    </row>
    <row r="20" spans="3:23">
      <c r="C20" s="4" t="s">
        <v>0</v>
      </c>
      <c r="D20" s="4" t="s">
        <v>0</v>
      </c>
      <c r="E20" s="4">
        <v>0.15</v>
      </c>
      <c r="F20" s="4">
        <v>-3</v>
      </c>
      <c r="G20" s="3">
        <v>-1394.3462223835468</v>
      </c>
      <c r="H20" s="3">
        <v>117.8756829610661</v>
      </c>
      <c r="I20" s="3">
        <v>1948.5066472000324</v>
      </c>
      <c r="J20" s="3">
        <v>301.26341785874342</v>
      </c>
      <c r="K20" s="3">
        <v>-1059.5503975133759</v>
      </c>
      <c r="L20" s="3">
        <v>670.01026624646806</v>
      </c>
      <c r="N20" s="3">
        <f t="shared" si="6"/>
        <v>-505.38997269689025</v>
      </c>
      <c r="O20" s="3">
        <f t="shared" si="6"/>
        <v>1089.1493670662776</v>
      </c>
      <c r="P20" s="13">
        <f t="shared" si="7"/>
        <v>0.15</v>
      </c>
      <c r="Q20" s="3">
        <f t="shared" si="7"/>
        <v>-3</v>
      </c>
      <c r="R20" s="3">
        <f t="shared" si="0"/>
        <v>-294.93028523589447</v>
      </c>
      <c r="S20" s="3">
        <f t="shared" si="1"/>
        <v>139.38559503180736</v>
      </c>
      <c r="T20" s="3">
        <f t="shared" si="2"/>
        <v>279.62255172378315</v>
      </c>
      <c r="U20" s="3">
        <f t="shared" si="3"/>
        <v>170.9053619673457</v>
      </c>
      <c r="V20" s="3">
        <f t="shared" si="4"/>
        <v>-237.38725283633386</v>
      </c>
      <c r="W20" s="3">
        <f t="shared" si="5"/>
        <v>234.28372653398583</v>
      </c>
    </row>
    <row r="21" spans="3:23">
      <c r="C21" s="4" t="s">
        <v>0</v>
      </c>
      <c r="D21" s="4" t="s">
        <v>0</v>
      </c>
      <c r="E21" s="4">
        <v>0.15</v>
      </c>
      <c r="F21" s="4">
        <v>-2</v>
      </c>
      <c r="G21" s="3">
        <v>-1407.5706809100197</v>
      </c>
      <c r="H21" s="3">
        <v>134.36248101905699</v>
      </c>
      <c r="I21" s="3">
        <v>2141.7132051630983</v>
      </c>
      <c r="J21" s="3">
        <v>405.87946738157552</v>
      </c>
      <c r="K21" s="3">
        <v>-1185.9551338967433</v>
      </c>
      <c r="L21" s="3">
        <v>653.87568108365986</v>
      </c>
      <c r="N21" s="3">
        <f t="shared" si="6"/>
        <v>-451.8126096436647</v>
      </c>
      <c r="O21" s="3">
        <f t="shared" si="6"/>
        <v>1194.1176294842924</v>
      </c>
      <c r="P21" s="13">
        <f t="shared" si="7"/>
        <v>0.15</v>
      </c>
      <c r="Q21" s="3">
        <f t="shared" si="7"/>
        <v>-2</v>
      </c>
      <c r="R21" s="3">
        <f t="shared" si="0"/>
        <v>-291.34321496118548</v>
      </c>
      <c r="S21" s="3">
        <f t="shared" si="1"/>
        <v>153.70016714999491</v>
      </c>
      <c r="T21" s="3">
        <f t="shared" si="2"/>
        <v>318.6899529576317</v>
      </c>
      <c r="U21" s="3">
        <f t="shared" si="3"/>
        <v>200.36714918105281</v>
      </c>
      <c r="V21" s="3">
        <f t="shared" si="4"/>
        <v>-253.2530428182786</v>
      </c>
      <c r="W21" s="3">
        <f t="shared" si="5"/>
        <v>242.99149841109855</v>
      </c>
    </row>
    <row r="22" spans="3:23">
      <c r="C22" s="4" t="s">
        <v>0</v>
      </c>
      <c r="D22" s="4" t="s">
        <v>0</v>
      </c>
      <c r="E22" s="4">
        <v>0.15</v>
      </c>
      <c r="F22" s="4">
        <v>-1</v>
      </c>
      <c r="G22" s="3">
        <v>-1298.6020991462287</v>
      </c>
      <c r="H22" s="3">
        <v>140.37076604367371</v>
      </c>
      <c r="I22" s="3">
        <v>2209.3080876270933</v>
      </c>
      <c r="J22" s="3">
        <v>368.88678818991502</v>
      </c>
      <c r="K22" s="3">
        <v>-1091.1350187451374</v>
      </c>
      <c r="L22" s="3">
        <v>433.59097037554136</v>
      </c>
      <c r="N22" s="3">
        <f t="shared" si="6"/>
        <v>-180.4290302642728</v>
      </c>
      <c r="O22" s="3">
        <f t="shared" si="6"/>
        <v>942.8485246091301</v>
      </c>
      <c r="P22" s="13">
        <f t="shared" si="7"/>
        <v>0.15</v>
      </c>
      <c r="Q22" s="3">
        <f t="shared" si="7"/>
        <v>-1</v>
      </c>
      <c r="R22" s="3">
        <f t="shared" si="0"/>
        <v>-242.93166097591291</v>
      </c>
      <c r="S22" s="3">
        <f t="shared" si="1"/>
        <v>127.25028279288003</v>
      </c>
      <c r="T22" s="3">
        <f t="shared" si="2"/>
        <v>359.99040237575178</v>
      </c>
      <c r="U22" s="3">
        <f t="shared" si="3"/>
        <v>166.52647409926527</v>
      </c>
      <c r="V22" s="3">
        <f t="shared" si="4"/>
        <v>-207.27325653197533</v>
      </c>
      <c r="W22" s="3">
        <f t="shared" si="5"/>
        <v>177.6475054124198</v>
      </c>
    </row>
    <row r="23" spans="3:23">
      <c r="C23" s="4" t="s">
        <v>0</v>
      </c>
      <c r="D23" s="4" t="s">
        <v>0</v>
      </c>
      <c r="E23" s="4">
        <v>0.15</v>
      </c>
      <c r="F23" s="4">
        <v>0</v>
      </c>
      <c r="G23" s="3">
        <v>-1725.5881786959471</v>
      </c>
      <c r="H23" s="3">
        <v>167.51775026280234</v>
      </c>
      <c r="I23" s="3">
        <v>2165.2764587929419</v>
      </c>
      <c r="J23" s="3">
        <v>315.7644784019808</v>
      </c>
      <c r="K23" s="3">
        <v>-882.27918459338196</v>
      </c>
      <c r="L23" s="3">
        <v>557.2858812994408</v>
      </c>
      <c r="N23" s="3">
        <f t="shared" si="6"/>
        <v>-442.59090449638722</v>
      </c>
      <c r="O23" s="3">
        <f t="shared" si="6"/>
        <v>1040.5681099642238</v>
      </c>
      <c r="P23" s="13">
        <f t="shared" si="7"/>
        <v>0.15</v>
      </c>
      <c r="Q23" s="3">
        <f t="shared" si="7"/>
        <v>0</v>
      </c>
      <c r="R23" s="3">
        <f t="shared" si="0"/>
        <v>-344.99384839265826</v>
      </c>
      <c r="S23" s="3">
        <f t="shared" si="1"/>
        <v>142.60425035375616</v>
      </c>
      <c r="T23" s="3">
        <f t="shared" si="2"/>
        <v>323.74851117574451</v>
      </c>
      <c r="U23" s="3">
        <f t="shared" si="3"/>
        <v>168.08415675267747</v>
      </c>
      <c r="V23" s="3">
        <f t="shared" si="4"/>
        <v>-200.05011503127992</v>
      </c>
      <c r="W23" s="3">
        <f t="shared" si="5"/>
        <v>209.59564787567842</v>
      </c>
    </row>
    <row r="24" spans="3:23">
      <c r="C24" s="4" t="s">
        <v>0</v>
      </c>
      <c r="D24" s="4" t="s">
        <v>0</v>
      </c>
      <c r="E24" s="4">
        <v>0.15</v>
      </c>
      <c r="F24" s="4">
        <v>1</v>
      </c>
      <c r="G24" s="3">
        <v>-1172.5618768816394</v>
      </c>
      <c r="H24" s="3">
        <v>124.33824795432542</v>
      </c>
      <c r="I24" s="3">
        <v>1803.5039456345548</v>
      </c>
      <c r="J24" s="3">
        <v>533.00205977957467</v>
      </c>
      <c r="K24" s="3">
        <v>-970.16947944683625</v>
      </c>
      <c r="L24" s="3">
        <v>887.75822477360487</v>
      </c>
      <c r="N24" s="3">
        <f t="shared" si="6"/>
        <v>-339.22741069392077</v>
      </c>
      <c r="O24" s="3">
        <f t="shared" si="6"/>
        <v>1545.0985325075048</v>
      </c>
      <c r="P24" s="13">
        <f t="shared" si="7"/>
        <v>0.15</v>
      </c>
      <c r="Q24" s="3">
        <f t="shared" si="7"/>
        <v>1</v>
      </c>
      <c r="R24" s="3">
        <f t="shared" si="0"/>
        <v>-238.63707063367934</v>
      </c>
      <c r="S24" s="3">
        <f t="shared" si="1"/>
        <v>190.36578836015804</v>
      </c>
      <c r="T24" s="3">
        <f t="shared" si="2"/>
        <v>272.87424261129155</v>
      </c>
      <c r="U24" s="3">
        <f t="shared" si="3"/>
        <v>260.60488101762274</v>
      </c>
      <c r="V24" s="3">
        <f t="shared" si="4"/>
        <v>-203.85087732457256</v>
      </c>
      <c r="W24" s="3">
        <f t="shared" si="5"/>
        <v>321.5785968759717</v>
      </c>
    </row>
    <row r="25" spans="3:23">
      <c r="C25" s="4" t="s">
        <v>0</v>
      </c>
      <c r="D25" s="4" t="s">
        <v>0</v>
      </c>
      <c r="E25" s="4">
        <v>0.15</v>
      </c>
      <c r="F25" s="4">
        <v>2</v>
      </c>
      <c r="G25" s="3">
        <v>-1239.6498688252989</v>
      </c>
      <c r="H25" s="3">
        <v>135.24691632693657</v>
      </c>
      <c r="I25" s="3">
        <v>1945.666655743139</v>
      </c>
      <c r="J25" s="3">
        <v>376.94548274402905</v>
      </c>
      <c r="K25" s="3">
        <v>-957.38015827429024</v>
      </c>
      <c r="L25" s="3">
        <v>578.48978130670139</v>
      </c>
      <c r="N25" s="3">
        <f t="shared" si="6"/>
        <v>-251.3633713564501</v>
      </c>
      <c r="O25" s="3">
        <f t="shared" si="6"/>
        <v>1090.682180377667</v>
      </c>
      <c r="P25" s="13">
        <f t="shared" si="7"/>
        <v>0.15</v>
      </c>
      <c r="Q25" s="3">
        <f t="shared" si="7"/>
        <v>2</v>
      </c>
      <c r="R25" s="3">
        <f t="shared" si="0"/>
        <v>-240.55768994645996</v>
      </c>
      <c r="S25" s="3">
        <f t="shared" si="1"/>
        <v>142.53892722249955</v>
      </c>
      <c r="T25" s="3">
        <f t="shared" si="2"/>
        <v>306.91858771374029</v>
      </c>
      <c r="U25" s="3">
        <f t="shared" si="3"/>
        <v>184.08086832543739</v>
      </c>
      <c r="V25" s="3">
        <f t="shared" si="4"/>
        <v>-192.04258344550539</v>
      </c>
      <c r="W25" s="3">
        <f t="shared" si="5"/>
        <v>218.72129464089667</v>
      </c>
    </row>
    <row r="26" spans="3:23">
      <c r="C26" s="4" t="s">
        <v>0</v>
      </c>
      <c r="D26" s="4" t="s">
        <v>0</v>
      </c>
      <c r="E26" s="4">
        <v>0.15</v>
      </c>
      <c r="F26" s="4">
        <v>3</v>
      </c>
      <c r="G26" s="3">
        <v>-918.95974862732373</v>
      </c>
      <c r="H26" s="3">
        <v>125.17578666570989</v>
      </c>
      <c r="I26" s="3">
        <v>1277.8622770783788</v>
      </c>
      <c r="J26" s="3">
        <v>304.44264875684189</v>
      </c>
      <c r="K26" s="3">
        <v>-1716.5675169023009</v>
      </c>
      <c r="L26" s="3">
        <v>305.12210052191517</v>
      </c>
      <c r="N26" s="3">
        <f t="shared" si="6"/>
        <v>-1357.6649884512458</v>
      </c>
      <c r="O26" s="3">
        <f t="shared" si="6"/>
        <v>734.74053594446696</v>
      </c>
      <c r="P26" s="13">
        <f t="shared" si="7"/>
        <v>0.15</v>
      </c>
      <c r="Q26" s="3">
        <f t="shared" si="7"/>
        <v>3</v>
      </c>
      <c r="R26" s="3">
        <f t="shared" si="0"/>
        <v>-306.44081490717633</v>
      </c>
      <c r="S26" s="3">
        <f t="shared" si="1"/>
        <v>101.87683445209501</v>
      </c>
      <c r="T26" s="3">
        <f t="shared" si="2"/>
        <v>71.137970760991323</v>
      </c>
      <c r="U26" s="3">
        <f t="shared" si="3"/>
        <v>132.68832637400828</v>
      </c>
      <c r="V26" s="3">
        <f t="shared" si="4"/>
        <v>-443.529650079438</v>
      </c>
      <c r="W26" s="3">
        <f t="shared" si="5"/>
        <v>132.80510714613024</v>
      </c>
    </row>
    <row r="27" spans="3:23">
      <c r="C27" s="4" t="s">
        <v>0</v>
      </c>
      <c r="D27" s="4" t="s">
        <v>0</v>
      </c>
      <c r="E27" s="4">
        <v>0.15</v>
      </c>
      <c r="F27" s="4">
        <v>4</v>
      </c>
      <c r="G27" s="3">
        <v>-717.92074284626756</v>
      </c>
      <c r="H27" s="3">
        <v>105.58837763885447</v>
      </c>
      <c r="I27" s="3">
        <v>1670.7050810929047</v>
      </c>
      <c r="J27" s="3">
        <v>350.51834430621648</v>
      </c>
      <c r="K27" s="3">
        <v>-1142.1290310349441</v>
      </c>
      <c r="L27" s="3">
        <v>368.35201696761021</v>
      </c>
      <c r="N27" s="3">
        <f t="shared" si="6"/>
        <v>-189.34469278830693</v>
      </c>
      <c r="O27" s="3">
        <f t="shared" si="6"/>
        <v>824.45873891268116</v>
      </c>
      <c r="P27" s="13">
        <f t="shared" si="7"/>
        <v>0.15</v>
      </c>
      <c r="Q27" s="3">
        <f t="shared" si="7"/>
        <v>4</v>
      </c>
      <c r="R27" s="3">
        <f t="shared" si="0"/>
        <v>-144.1022034504233</v>
      </c>
      <c r="S27" s="3">
        <f t="shared" si="1"/>
        <v>108.32317697525262</v>
      </c>
      <c r="T27" s="3">
        <f t="shared" si="2"/>
        <v>266.44286003912191</v>
      </c>
      <c r="U27" s="3">
        <f t="shared" si="3"/>
        <v>150.4205149962055</v>
      </c>
      <c r="V27" s="3">
        <f t="shared" si="4"/>
        <v>-217.0130029828521</v>
      </c>
      <c r="W27" s="3">
        <f t="shared" si="5"/>
        <v>153.48567748488253</v>
      </c>
    </row>
    <row r="28" spans="3:23">
      <c r="C28" s="4" t="s">
        <v>0</v>
      </c>
      <c r="D28" s="4" t="s">
        <v>0</v>
      </c>
      <c r="E28" s="4">
        <v>0.15</v>
      </c>
      <c r="F28" s="4">
        <v>5</v>
      </c>
      <c r="G28" s="3">
        <v>-474.36705701064955</v>
      </c>
      <c r="H28" s="3">
        <v>128.44310548676413</v>
      </c>
      <c r="I28" s="3">
        <v>1548.7590316902722</v>
      </c>
      <c r="J28" s="3">
        <v>310.47540642292756</v>
      </c>
      <c r="K28" s="3">
        <v>-1203.8228765579584</v>
      </c>
      <c r="L28" s="3">
        <v>410.49976302687253</v>
      </c>
      <c r="N28" s="3">
        <f t="shared" si="6"/>
        <v>-129.43090187833559</v>
      </c>
      <c r="O28" s="3">
        <f t="shared" si="6"/>
        <v>849.41827493656422</v>
      </c>
      <c r="P28" s="13">
        <f t="shared" si="7"/>
        <v>0.15</v>
      </c>
      <c r="Q28" s="3">
        <f t="shared" si="7"/>
        <v>5</v>
      </c>
      <c r="R28" s="3">
        <f t="shared" si="0"/>
        <v>-95.688342816648358</v>
      </c>
      <c r="S28" s="3">
        <f t="shared" si="1"/>
        <v>114.98128257672433</v>
      </c>
      <c r="T28" s="3">
        <f t="shared" si="2"/>
        <v>252.03645367882257</v>
      </c>
      <c r="U28" s="3">
        <f t="shared" si="3"/>
        <v>146.26808430012738</v>
      </c>
      <c r="V28" s="3">
        <f t="shared" si="4"/>
        <v>-221.06356180134205</v>
      </c>
      <c r="W28" s="3">
        <f t="shared" si="5"/>
        <v>163.45977059143044</v>
      </c>
    </row>
    <row r="29" spans="3:23">
      <c r="C29" s="4" t="s">
        <v>0</v>
      </c>
      <c r="D29" s="4" t="s">
        <v>0</v>
      </c>
      <c r="E29" s="4">
        <v>0.15</v>
      </c>
      <c r="F29" s="4">
        <v>6</v>
      </c>
      <c r="G29" s="3">
        <v>-512.24833005480968</v>
      </c>
      <c r="H29" s="3">
        <v>109.55194160378039</v>
      </c>
      <c r="I29" s="3">
        <v>847.76003065312193</v>
      </c>
      <c r="J29" s="3">
        <v>481.68043751295454</v>
      </c>
      <c r="K29" s="3">
        <v>-1126.0027880646285</v>
      </c>
      <c r="L29" s="3">
        <v>612.50670541324052</v>
      </c>
      <c r="N29" s="3">
        <f t="shared" si="6"/>
        <v>-790.49108746631623</v>
      </c>
      <c r="O29" s="3">
        <f t="shared" si="6"/>
        <v>1203.7390845299756</v>
      </c>
      <c r="P29" s="13">
        <f t="shared" si="7"/>
        <v>0.15</v>
      </c>
      <c r="Q29" s="3">
        <f t="shared" si="7"/>
        <v>6</v>
      </c>
      <c r="R29" s="3">
        <f t="shared" si="0"/>
        <v>-174.50264441979877</v>
      </c>
      <c r="S29" s="3">
        <f t="shared" si="1"/>
        <v>150.48820233361585</v>
      </c>
      <c r="T29" s="3">
        <f t="shared" si="2"/>
        <v>59.24879257687698</v>
      </c>
      <c r="U29" s="3">
        <f t="shared" si="3"/>
        <v>214.44778756800517</v>
      </c>
      <c r="V29" s="3">
        <f t="shared" si="4"/>
        <v>-279.99169189023638</v>
      </c>
      <c r="W29" s="3">
        <f t="shared" si="5"/>
        <v>236.93355236336683</v>
      </c>
    </row>
    <row r="30" spans="3:23">
      <c r="C30" s="4" t="s">
        <v>0</v>
      </c>
      <c r="D30" s="4" t="s">
        <v>0</v>
      </c>
      <c r="E30" s="4">
        <v>0.15</v>
      </c>
      <c r="F30" s="4">
        <v>7</v>
      </c>
      <c r="G30" s="3">
        <v>36.373145103185678</v>
      </c>
      <c r="H30" s="3">
        <v>112.2788431531241</v>
      </c>
      <c r="I30" s="3">
        <v>-532.15325818278814</v>
      </c>
      <c r="J30" s="3">
        <v>457.01228442851516</v>
      </c>
      <c r="K30" s="3">
        <v>-690.94998547947205</v>
      </c>
      <c r="L30" s="3">
        <v>377.96661152345035</v>
      </c>
      <c r="N30" s="3">
        <f t="shared" si="6"/>
        <v>-1186.7300985590746</v>
      </c>
      <c r="O30" s="3">
        <f t="shared" si="6"/>
        <v>947.25773910508951</v>
      </c>
      <c r="P30" s="13">
        <f t="shared" si="7"/>
        <v>0.15</v>
      </c>
      <c r="Q30" s="3">
        <f t="shared" si="7"/>
        <v>7</v>
      </c>
      <c r="R30" s="3">
        <f t="shared" si="0"/>
        <v>-123.54697021528875</v>
      </c>
      <c r="S30" s="3">
        <f t="shared" si="1"/>
        <v>122.90424138156237</v>
      </c>
      <c r="T30" s="3">
        <f t="shared" si="2"/>
        <v>-221.26244578006552</v>
      </c>
      <c r="U30" s="3">
        <f t="shared" si="3"/>
        <v>182.15530160077023</v>
      </c>
      <c r="V30" s="3">
        <f t="shared" si="4"/>
        <v>-248.55563328418307</v>
      </c>
      <c r="W30" s="3">
        <f t="shared" si="5"/>
        <v>168.56932657021224</v>
      </c>
    </row>
    <row r="31" spans="3:23">
      <c r="C31" s="4" t="s">
        <v>0</v>
      </c>
      <c r="D31" s="4" t="s">
        <v>0</v>
      </c>
      <c r="E31" s="4">
        <v>0.15</v>
      </c>
      <c r="F31" s="4">
        <v>8</v>
      </c>
      <c r="G31" s="3">
        <v>353.25872897451484</v>
      </c>
      <c r="H31" s="3">
        <v>153.94196693141458</v>
      </c>
      <c r="I31" s="3">
        <v>-462.45117068544062</v>
      </c>
      <c r="J31" s="3">
        <v>281.10325584207453</v>
      </c>
      <c r="K31" s="3">
        <v>-1612.9691592066119</v>
      </c>
      <c r="L31" s="3">
        <v>545.27929694558884</v>
      </c>
      <c r="N31" s="3">
        <f t="shared" si="6"/>
        <v>-1722.1616009175377</v>
      </c>
      <c r="O31" s="3">
        <f t="shared" si="6"/>
        <v>980.3245197190779</v>
      </c>
      <c r="P31" s="13">
        <f t="shared" si="7"/>
        <v>0.15</v>
      </c>
      <c r="Q31" s="3">
        <f t="shared" si="7"/>
        <v>8</v>
      </c>
      <c r="R31" s="3">
        <f t="shared" si="0"/>
        <v>-127.64508105786099</v>
      </c>
      <c r="S31" s="3">
        <f t="shared" si="1"/>
        <v>133.68176991061105</v>
      </c>
      <c r="T31" s="3">
        <f t="shared" si="2"/>
        <v>-267.84522006191588</v>
      </c>
      <c r="U31" s="3">
        <f t="shared" si="3"/>
        <v>155.5376164421308</v>
      </c>
      <c r="V31" s="3">
        <f t="shared" si="4"/>
        <v>-465.59049933899223</v>
      </c>
      <c r="W31" s="3">
        <f t="shared" si="5"/>
        <v>200.9428735067973</v>
      </c>
    </row>
    <row r="32" spans="3:23">
      <c r="C32" s="4" t="s">
        <v>1</v>
      </c>
      <c r="D32" s="20" t="s">
        <v>3</v>
      </c>
      <c r="E32" s="4">
        <v>0.15</v>
      </c>
      <c r="F32" s="4">
        <v>9</v>
      </c>
      <c r="G32" s="3">
        <v>271.07372969137344</v>
      </c>
      <c r="H32" s="3">
        <v>114.70494221499371</v>
      </c>
      <c r="I32" s="3">
        <v>-1885.1443981038328</v>
      </c>
      <c r="J32" s="3">
        <v>447.84715010304217</v>
      </c>
      <c r="K32" s="3">
        <v>452.77510567509614</v>
      </c>
      <c r="L32" s="3">
        <v>227.40874843063534</v>
      </c>
      <c r="N32" s="3">
        <f t="shared" si="6"/>
        <v>-1161.2955627373631</v>
      </c>
      <c r="O32" s="3">
        <f t="shared" si="6"/>
        <v>789.96084074867122</v>
      </c>
      <c r="P32" s="13">
        <f t="shared" si="7"/>
        <v>0.15</v>
      </c>
      <c r="Q32" s="3">
        <f t="shared" si="7"/>
        <v>9</v>
      </c>
      <c r="R32" s="3">
        <f t="shared" si="0"/>
        <v>-80.425904883694301</v>
      </c>
      <c r="S32" s="3">
        <f t="shared" si="1"/>
        <v>106.11687890008798</v>
      </c>
      <c r="T32" s="3">
        <f t="shared" si="2"/>
        <v>-451.02589559849537</v>
      </c>
      <c r="U32" s="3">
        <f t="shared" si="3"/>
        <v>163.37569588084631</v>
      </c>
      <c r="V32" s="3">
        <f t="shared" si="4"/>
        <v>-49.195980886491967</v>
      </c>
      <c r="W32" s="3">
        <f t="shared" si="5"/>
        <v>125.48784559340139</v>
      </c>
    </row>
    <row r="33" spans="3:42">
      <c r="C33" s="4" t="s">
        <v>1</v>
      </c>
      <c r="D33" s="4" t="s">
        <v>1</v>
      </c>
      <c r="E33" s="4">
        <v>0.15</v>
      </c>
      <c r="F33" s="4">
        <v>10</v>
      </c>
      <c r="G33" s="3">
        <v>190.4417475513398</v>
      </c>
      <c r="H33" s="3">
        <v>103.22343885937892</v>
      </c>
      <c r="I33" s="3">
        <v>-1724.8284425747106</v>
      </c>
      <c r="J33" s="3">
        <v>183.71374637049507</v>
      </c>
      <c r="K33" s="3">
        <v>2599.25981921838</v>
      </c>
      <c r="L33" s="3">
        <v>215.991303522012</v>
      </c>
      <c r="N33" s="3">
        <f t="shared" si="6"/>
        <v>1064.8731241950093</v>
      </c>
      <c r="O33" s="3">
        <f t="shared" si="6"/>
        <v>502.92848875188599</v>
      </c>
      <c r="P33" s="13">
        <f t="shared" si="7"/>
        <v>0.15</v>
      </c>
      <c r="Q33" s="3">
        <f t="shared" si="7"/>
        <v>10</v>
      </c>
      <c r="R33" s="3">
        <f t="shared" si="0"/>
        <v>149.20267331921568</v>
      </c>
      <c r="S33" s="3">
        <f t="shared" si="1"/>
        <v>72.749332011193303</v>
      </c>
      <c r="T33" s="3">
        <f t="shared" si="2"/>
        <v>-179.98439060869921</v>
      </c>
      <c r="U33" s="3">
        <f t="shared" si="3"/>
        <v>86.583603614666359</v>
      </c>
      <c r="V33" s="3">
        <f t="shared" si="4"/>
        <v>563.21827938698823</v>
      </c>
      <c r="W33" s="3">
        <f t="shared" si="5"/>
        <v>92.131308750083349</v>
      </c>
    </row>
    <row r="34" spans="3:42">
      <c r="C34" s="4" t="s">
        <v>1</v>
      </c>
      <c r="D34" s="4" t="s">
        <v>1</v>
      </c>
      <c r="E34" s="4">
        <v>0.15</v>
      </c>
      <c r="F34" s="4">
        <v>11</v>
      </c>
      <c r="G34" s="3">
        <v>-727.48695151181323</v>
      </c>
      <c r="H34" s="3">
        <v>105.08011559129397</v>
      </c>
      <c r="I34" s="3">
        <v>-1505.4457641703323</v>
      </c>
      <c r="J34" s="3">
        <v>204.2280504205296</v>
      </c>
      <c r="K34" s="3">
        <v>2406.4915239008224</v>
      </c>
      <c r="L34" s="3">
        <v>247.04336157754778</v>
      </c>
      <c r="N34" s="3">
        <f t="shared" si="6"/>
        <v>173.55880821867686</v>
      </c>
      <c r="O34" s="3">
        <f t="shared" si="6"/>
        <v>556.35152758937136</v>
      </c>
      <c r="P34" s="13">
        <f t="shared" si="7"/>
        <v>0.15</v>
      </c>
      <c r="Q34" s="3">
        <f t="shared" si="7"/>
        <v>11</v>
      </c>
      <c r="R34" s="3">
        <f t="shared" si="0"/>
        <v>-106.05382514217511</v>
      </c>
      <c r="S34" s="3">
        <f t="shared" si="1"/>
        <v>78.911593197341148</v>
      </c>
      <c r="T34" s="3">
        <f t="shared" si="2"/>
        <v>-239.76549606785809</v>
      </c>
      <c r="U34" s="3">
        <f t="shared" si="3"/>
        <v>95.952644496116051</v>
      </c>
      <c r="V34" s="3">
        <f t="shared" si="4"/>
        <v>432.59872531937162</v>
      </c>
      <c r="W34" s="3">
        <f t="shared" si="5"/>
        <v>103.31152610122854</v>
      </c>
    </row>
    <row r="35" spans="3:42">
      <c r="C35" s="4" t="s">
        <v>1</v>
      </c>
      <c r="D35" s="4" t="s">
        <v>1</v>
      </c>
      <c r="E35" s="4">
        <v>0.15</v>
      </c>
      <c r="F35" s="4">
        <v>12.000000000000014</v>
      </c>
      <c r="G35" s="3">
        <v>-559.4972683384824</v>
      </c>
      <c r="H35" s="3">
        <v>94.22292598171282</v>
      </c>
      <c r="I35" s="3">
        <v>-870.97625796495049</v>
      </c>
      <c r="J35" s="3">
        <v>177.44979041867111</v>
      </c>
      <c r="K35" s="3">
        <v>1660.4215209885531</v>
      </c>
      <c r="L35" s="3">
        <v>302.09243933621019</v>
      </c>
      <c r="N35" s="3">
        <f t="shared" si="6"/>
        <v>229.94799468512019</v>
      </c>
      <c r="O35" s="3">
        <f t="shared" si="6"/>
        <v>573.76515573659412</v>
      </c>
      <c r="P35" s="13">
        <f t="shared" si="7"/>
        <v>0.15</v>
      </c>
      <c r="Q35" s="3">
        <f t="shared" si="7"/>
        <v>12.000000000000014</v>
      </c>
      <c r="R35" s="3">
        <f t="shared" si="0"/>
        <v>-71.013031076991638</v>
      </c>
      <c r="S35" s="3">
        <f t="shared" si="1"/>
        <v>78.950129311796886</v>
      </c>
      <c r="T35" s="3">
        <f t="shared" si="2"/>
        <v>-124.54848241904085</v>
      </c>
      <c r="U35" s="3">
        <f t="shared" si="3"/>
        <v>93.2547466368991</v>
      </c>
      <c r="V35" s="3">
        <f t="shared" si="4"/>
        <v>310.53551083859259</v>
      </c>
      <c r="W35" s="3">
        <f t="shared" si="5"/>
        <v>114.67770191960108</v>
      </c>
    </row>
    <row r="36" spans="3:42">
      <c r="C36" s="4" t="s">
        <v>1</v>
      </c>
      <c r="D36" s="4" t="s">
        <v>1</v>
      </c>
      <c r="E36" s="4">
        <v>0.15</v>
      </c>
      <c r="F36" s="4">
        <v>13.000000000000014</v>
      </c>
      <c r="G36" s="3">
        <v>-144.59802354849228</v>
      </c>
      <c r="H36" s="3">
        <v>104.43584099983917</v>
      </c>
      <c r="I36" s="3">
        <v>-627.39402351741353</v>
      </c>
      <c r="J36" s="3">
        <v>204.24199877389077</v>
      </c>
      <c r="K36" s="3">
        <v>707.04104171426252</v>
      </c>
      <c r="L36" s="3">
        <v>297.57455541234992</v>
      </c>
      <c r="N36" s="3">
        <f t="shared" si="6"/>
        <v>-64.951005351643289</v>
      </c>
      <c r="O36" s="3">
        <f t="shared" si="6"/>
        <v>606.25239518607987</v>
      </c>
      <c r="P36" s="13">
        <f t="shared" si="7"/>
        <v>0.15</v>
      </c>
      <c r="Q36" s="3">
        <f t="shared" si="7"/>
        <v>13.000000000000014</v>
      </c>
      <c r="R36" s="3">
        <f t="shared" si="0"/>
        <v>-31.956801507733097</v>
      </c>
      <c r="S36" s="3">
        <f t="shared" si="1"/>
        <v>84.258765895324842</v>
      </c>
      <c r="T36" s="3">
        <f t="shared" si="2"/>
        <v>-114.93736400239143</v>
      </c>
      <c r="U36" s="3">
        <f t="shared" si="3"/>
        <v>101.41294926273997</v>
      </c>
      <c r="V36" s="3">
        <f t="shared" si="4"/>
        <v>114.41866283430288</v>
      </c>
      <c r="W36" s="3">
        <f t="shared" si="5"/>
        <v>117.45448243497513</v>
      </c>
    </row>
    <row r="37" spans="3:42">
      <c r="C37" s="4" t="s">
        <v>1</v>
      </c>
      <c r="D37" s="4" t="s">
        <v>1</v>
      </c>
      <c r="E37" s="4">
        <v>0.15</v>
      </c>
      <c r="F37" s="4">
        <v>14.000000000000014</v>
      </c>
      <c r="G37" s="3">
        <v>-67.798824899600874</v>
      </c>
      <c r="H37" s="3">
        <v>94.425852116275522</v>
      </c>
      <c r="I37" s="3">
        <v>-766.32250268837686</v>
      </c>
      <c r="J37" s="3">
        <v>149.86258074956015</v>
      </c>
      <c r="K37" s="3">
        <v>165.3257808906794</v>
      </c>
      <c r="L37" s="3">
        <v>229.68171433346285</v>
      </c>
      <c r="N37" s="3">
        <f t="shared" si="6"/>
        <v>-668.79554669729828</v>
      </c>
      <c r="O37" s="3">
        <f t="shared" si="6"/>
        <v>473.97014719929848</v>
      </c>
      <c r="P37" s="13">
        <f t="shared" si="7"/>
        <v>0.15</v>
      </c>
      <c r="Q37" s="3">
        <f t="shared" si="7"/>
        <v>14.000000000000014</v>
      </c>
      <c r="R37" s="3">
        <f t="shared" si="0"/>
        <v>-84.802435949635907</v>
      </c>
      <c r="S37" s="3">
        <f t="shared" si="1"/>
        <v>68.069928182408134</v>
      </c>
      <c r="T37" s="3">
        <f t="shared" si="2"/>
        <v>-204.86119306958176</v>
      </c>
      <c r="U37" s="3">
        <f t="shared" si="3"/>
        <v>77.598115916253917</v>
      </c>
      <c r="V37" s="3">
        <f t="shared" si="4"/>
        <v>-44.734144329431487</v>
      </c>
      <c r="W37" s="3">
        <f t="shared" si="5"/>
        <v>91.317029500987204</v>
      </c>
    </row>
    <row r="38" spans="3:42">
      <c r="C38" s="4" t="s">
        <v>1</v>
      </c>
      <c r="D38" s="4" t="s">
        <v>1</v>
      </c>
      <c r="E38" s="4">
        <v>0.15</v>
      </c>
      <c r="F38" s="4">
        <v>15.000000000000014</v>
      </c>
      <c r="G38" s="3">
        <v>267.02089253927141</v>
      </c>
      <c r="H38" s="3">
        <v>100.35216973092173</v>
      </c>
      <c r="I38" s="3">
        <v>-569.70643059162103</v>
      </c>
      <c r="J38" s="3">
        <v>154.8847392369712</v>
      </c>
      <c r="K38" s="3">
        <v>732.17301020367381</v>
      </c>
      <c r="L38" s="3">
        <v>251.20821171831233</v>
      </c>
      <c r="N38" s="3">
        <f t="shared" si="6"/>
        <v>429.4874721513242</v>
      </c>
      <c r="O38" s="3">
        <f t="shared" si="6"/>
        <v>506.44512068620526</v>
      </c>
      <c r="P38" s="13">
        <f t="shared" si="7"/>
        <v>0.15</v>
      </c>
      <c r="Q38" s="3">
        <f t="shared" si="7"/>
        <v>15.000000000000014</v>
      </c>
      <c r="R38" s="3">
        <f t="shared" si="0"/>
        <v>92.869408171738371</v>
      </c>
      <c r="S38" s="3">
        <f t="shared" si="1"/>
        <v>72.640464247555883</v>
      </c>
      <c r="T38" s="3">
        <f t="shared" si="2"/>
        <v>-50.943100491383774</v>
      </c>
      <c r="U38" s="3">
        <f t="shared" si="3"/>
        <v>82.013249631408144</v>
      </c>
      <c r="V38" s="3">
        <f t="shared" si="4"/>
        <v>172.81742839530753</v>
      </c>
      <c r="W38" s="3">
        <f t="shared" si="5"/>
        <v>98.568846464138659</v>
      </c>
    </row>
    <row r="39" spans="3:42">
      <c r="C39" s="4" t="s">
        <v>1</v>
      </c>
      <c r="D39" s="4" t="s">
        <v>1</v>
      </c>
      <c r="E39" s="4">
        <v>0.15</v>
      </c>
      <c r="F39" s="4">
        <v>16.000000000000014</v>
      </c>
      <c r="G39" s="3">
        <v>298.43209917834736</v>
      </c>
      <c r="H39" s="3">
        <v>93.264841289020239</v>
      </c>
      <c r="I39" s="3">
        <v>-808.12869797741712</v>
      </c>
      <c r="J39" s="3">
        <v>265.92357018673238</v>
      </c>
      <c r="K39" s="3">
        <v>209.81819608500984</v>
      </c>
      <c r="L39" s="3">
        <v>238.4284615297716</v>
      </c>
      <c r="N39" s="3">
        <f t="shared" si="6"/>
        <v>-299.87840271405992</v>
      </c>
      <c r="O39" s="3">
        <f t="shared" si="6"/>
        <v>597.61687300552421</v>
      </c>
      <c r="P39" s="13">
        <f t="shared" si="7"/>
        <v>0.15</v>
      </c>
      <c r="Q39" s="3">
        <f t="shared" si="7"/>
        <v>16.000000000000014</v>
      </c>
      <c r="R39" s="3">
        <f t="shared" si="0"/>
        <v>18.493816749428145</v>
      </c>
      <c r="S39" s="3">
        <f t="shared" si="1"/>
        <v>81.394240081529574</v>
      </c>
      <c r="T39" s="3">
        <f t="shared" si="2"/>
        <v>-171.69632026171888</v>
      </c>
      <c r="U39" s="3">
        <f t="shared" ref="U39:U48" si="8">E/1000/(1+nu)*(I39+J39+(nu/(1-2*nu))*(N39+O39))-T39</f>
        <v>111.06995911082385</v>
      </c>
      <c r="V39" s="3">
        <f t="shared" si="4"/>
        <v>3.2633021552607606</v>
      </c>
      <c r="W39" s="3">
        <f t="shared" ref="W39:W48" si="9">E/1000/(1+nu)*(K39+L39+(nu/(1-2*nu))*(N39+O39))-V39</f>
        <v>106.3442373104087</v>
      </c>
    </row>
    <row r="40" spans="3:42">
      <c r="C40" s="4" t="s">
        <v>1</v>
      </c>
      <c r="D40" s="4" t="s">
        <v>1</v>
      </c>
      <c r="E40" s="4">
        <v>0.15</v>
      </c>
      <c r="F40" s="4">
        <v>-9.6599999999999966</v>
      </c>
      <c r="G40" s="3">
        <v>114.90268253622204</v>
      </c>
      <c r="H40" s="3">
        <v>112.29119452260684</v>
      </c>
      <c r="I40" s="3">
        <v>-1397.5411908084823</v>
      </c>
      <c r="J40" s="3">
        <v>133.35161421923476</v>
      </c>
      <c r="K40" s="3">
        <v>1445.9916089073488</v>
      </c>
      <c r="L40" s="3">
        <v>294.16125945047611</v>
      </c>
      <c r="N40" s="3">
        <f t="shared" si="6"/>
        <v>163.35310063508859</v>
      </c>
      <c r="O40" s="3">
        <f t="shared" si="6"/>
        <v>539.80406819231769</v>
      </c>
      <c r="P40" s="13">
        <f t="shared" si="7"/>
        <v>0.15</v>
      </c>
      <c r="Q40" s="19">
        <f t="shared" si="7"/>
        <v>-9.6599999999999966</v>
      </c>
      <c r="R40" s="3">
        <f t="shared" si="0"/>
        <v>37.615643942875984</v>
      </c>
      <c r="S40" s="3">
        <f t="shared" si="1"/>
        <v>78.341119017107815</v>
      </c>
      <c r="T40" s="3">
        <f t="shared" si="2"/>
        <v>-222.33564678824507</v>
      </c>
      <c r="U40" s="3">
        <f t="shared" si="8"/>
        <v>81.960878652465709</v>
      </c>
      <c r="V40" s="3">
        <f t="shared" si="4"/>
        <v>266.39655316291339</v>
      </c>
      <c r="W40" s="3">
        <f t="shared" si="9"/>
        <v>109.60003642658535</v>
      </c>
    </row>
    <row r="41" spans="3:42">
      <c r="C41" s="4" t="s">
        <v>1</v>
      </c>
      <c r="D41" s="4" t="s">
        <v>1</v>
      </c>
      <c r="E41" s="4">
        <v>0.15</v>
      </c>
      <c r="F41" s="4">
        <v>-9.3299999999999983</v>
      </c>
      <c r="G41" s="3">
        <v>-38.239358979508253</v>
      </c>
      <c r="H41" s="3">
        <v>110.69094006477265</v>
      </c>
      <c r="I41" s="3">
        <v>-1299.9690346684467</v>
      </c>
      <c r="J41" s="3">
        <v>159.12490688396724</v>
      </c>
      <c r="K41" s="3">
        <v>1152.305433748113</v>
      </c>
      <c r="L41" s="3">
        <v>245.04936423896947</v>
      </c>
      <c r="N41" s="3">
        <f t="shared" si="6"/>
        <v>-185.90295989984202</v>
      </c>
      <c r="O41" s="3">
        <f t="shared" si="6"/>
        <v>514.86521118770929</v>
      </c>
      <c r="P41" s="13">
        <f t="shared" si="7"/>
        <v>0.15</v>
      </c>
      <c r="Q41" s="19">
        <f t="shared" si="7"/>
        <v>-9.3299999999999983</v>
      </c>
      <c r="R41" s="3">
        <f t="shared" si="0"/>
        <v>-26.90552606364821</v>
      </c>
      <c r="S41" s="3">
        <f t="shared" si="1"/>
        <v>75.338387797288505</v>
      </c>
      <c r="T41" s="3">
        <f t="shared" si="2"/>
        <v>-243.76531407268453</v>
      </c>
      <c r="U41" s="3">
        <f t="shared" si="8"/>
        <v>83.662975844337609</v>
      </c>
      <c r="V41" s="3">
        <f t="shared" si="4"/>
        <v>177.71936018641171</v>
      </c>
      <c r="W41" s="3">
        <f t="shared" si="9"/>
        <v>98.431241952228589</v>
      </c>
    </row>
    <row r="42" spans="3:42">
      <c r="C42" s="4" t="s">
        <v>28</v>
      </c>
      <c r="D42" t="s">
        <v>3</v>
      </c>
      <c r="E42" s="4">
        <v>0.15</v>
      </c>
      <c r="F42" s="4">
        <v>-8.6700000000000017</v>
      </c>
      <c r="G42" s="3">
        <v>-678.69931769548589</v>
      </c>
      <c r="H42" s="3">
        <v>152.33407460801823</v>
      </c>
      <c r="I42" s="3">
        <v>-2267.5641864643435</v>
      </c>
      <c r="J42" s="3">
        <v>189.6986494450689</v>
      </c>
      <c r="K42" s="3">
        <v>-6.749895801294592</v>
      </c>
      <c r="L42" s="3">
        <v>406.63075235547461</v>
      </c>
      <c r="N42" s="3">
        <f t="shared" si="6"/>
        <v>-2953.0133999611244</v>
      </c>
      <c r="O42" s="3">
        <f t="shared" si="6"/>
        <v>748.66347640856179</v>
      </c>
      <c r="P42" s="13">
        <f t="shared" si="7"/>
        <v>0.15</v>
      </c>
      <c r="Q42" s="19">
        <f t="shared" si="7"/>
        <v>-8.6700000000000017</v>
      </c>
      <c r="R42" s="3">
        <f t="shared" si="0"/>
        <v>-439.63728584965969</v>
      </c>
      <c r="S42" s="3">
        <f t="shared" si="1"/>
        <v>108.06748680543961</v>
      </c>
      <c r="T42" s="3">
        <f t="shared" si="2"/>
        <v>-712.72343516930709</v>
      </c>
      <c r="U42" s="3">
        <f t="shared" si="8"/>
        <v>114.48952310555774</v>
      </c>
      <c r="V42" s="3">
        <f t="shared" si="4"/>
        <v>-324.14597896159552</v>
      </c>
      <c r="W42" s="3">
        <f t="shared" si="9"/>
        <v>151.77472829328366</v>
      </c>
    </row>
    <row r="43" spans="3:42">
      <c r="C43" s="4" t="s">
        <v>1</v>
      </c>
      <c r="D43" s="4" t="s">
        <v>0</v>
      </c>
      <c r="E43" s="4">
        <v>0.15</v>
      </c>
      <c r="F43" s="4">
        <v>-8.3400000000000034</v>
      </c>
      <c r="G43" s="3">
        <v>-306.56095949421757</v>
      </c>
      <c r="H43" s="3">
        <v>164.52148907009078</v>
      </c>
      <c r="I43" s="3">
        <v>-1442.5444548482601</v>
      </c>
      <c r="J43" s="3">
        <v>262.00860308089864</v>
      </c>
      <c r="K43" s="3">
        <v>-13.366262226033321</v>
      </c>
      <c r="L43" s="3">
        <v>520.1298900024965</v>
      </c>
      <c r="N43" s="3">
        <f t="shared" si="6"/>
        <v>-1762.4716765685109</v>
      </c>
      <c r="O43" s="3">
        <f t="shared" si="6"/>
        <v>946.65998215348588</v>
      </c>
      <c r="P43" s="13">
        <f t="shared" si="7"/>
        <v>0.15</v>
      </c>
      <c r="Q43" s="19">
        <f t="shared" si="7"/>
        <v>-8.3400000000000034</v>
      </c>
      <c r="R43" s="3">
        <f t="shared" si="0"/>
        <v>-245.46050453774953</v>
      </c>
      <c r="S43" s="3">
        <f t="shared" si="1"/>
        <v>131.81806648195936</v>
      </c>
      <c r="T43" s="3">
        <f t="shared" si="2"/>
        <v>-440.70766780172562</v>
      </c>
      <c r="U43" s="3">
        <f t="shared" si="8"/>
        <v>148.57366420256699</v>
      </c>
      <c r="V43" s="3">
        <f t="shared" si="4"/>
        <v>-195.06766594478037</v>
      </c>
      <c r="W43" s="3">
        <f t="shared" si="9"/>
        <v>192.93826039221662</v>
      </c>
    </row>
    <row r="44" spans="3:42">
      <c r="C44" s="4" t="s">
        <v>28</v>
      </c>
      <c r="D44" s="4" t="s">
        <v>0</v>
      </c>
      <c r="E44" s="4">
        <v>0.15</v>
      </c>
      <c r="F44" s="4">
        <v>8.3400000000000034</v>
      </c>
      <c r="G44" s="3">
        <v>540.85325379693575</v>
      </c>
      <c r="H44" s="3">
        <v>106.10336004446276</v>
      </c>
      <c r="I44" s="3">
        <v>-1477.5089774888838</v>
      </c>
      <c r="J44" s="3">
        <v>333.20911200940259</v>
      </c>
      <c r="K44" s="3">
        <v>266.34056301033661</v>
      </c>
      <c r="L44" s="3">
        <v>413.29919305321812</v>
      </c>
      <c r="N44" s="3">
        <f t="shared" si="6"/>
        <v>-670.31516068161147</v>
      </c>
      <c r="O44" s="3">
        <f t="shared" si="6"/>
        <v>852.61166510708347</v>
      </c>
      <c r="P44" s="13">
        <f t="shared" si="7"/>
        <v>0.15</v>
      </c>
      <c r="Q44" s="19">
        <f t="shared" si="7"/>
        <v>8.3400000000000034</v>
      </c>
      <c r="R44" s="3">
        <f t="shared" si="0"/>
        <v>19.643432296797062</v>
      </c>
      <c r="S44" s="3">
        <f t="shared" si="1"/>
        <v>111.49091587872933</v>
      </c>
      <c r="T44" s="3">
        <f t="shared" si="2"/>
        <v>-327.26257620545317</v>
      </c>
      <c r="U44" s="3">
        <f t="shared" si="8"/>
        <v>150.52471699770334</v>
      </c>
      <c r="V44" s="3">
        <f t="shared" si="4"/>
        <v>-27.538436432149666</v>
      </c>
      <c r="W44" s="3">
        <f t="shared" si="9"/>
        <v>164.29019967710914</v>
      </c>
    </row>
    <row r="45" spans="3:42">
      <c r="C45" s="4" t="s">
        <v>1</v>
      </c>
      <c r="D45" s="4" t="s">
        <v>0</v>
      </c>
      <c r="E45" s="4">
        <v>0.15</v>
      </c>
      <c r="F45" s="4">
        <v>8.6700000000000017</v>
      </c>
      <c r="G45" s="3">
        <v>687.90514108929551</v>
      </c>
      <c r="H45" s="3">
        <v>120.94706965259945</v>
      </c>
      <c r="I45" s="3">
        <v>-1249.3413033221045</v>
      </c>
      <c r="J45" s="3">
        <v>329.08802999254135</v>
      </c>
      <c r="K45" s="3">
        <v>1185.8937996209741</v>
      </c>
      <c r="L45" s="3">
        <v>205.01142527584716</v>
      </c>
      <c r="N45" s="3">
        <f t="shared" si="6"/>
        <v>624.45763738816504</v>
      </c>
      <c r="O45" s="3">
        <f t="shared" si="6"/>
        <v>655.04652492098796</v>
      </c>
      <c r="P45" s="13">
        <f t="shared" si="7"/>
        <v>0.15</v>
      </c>
      <c r="Q45" s="19">
        <f t="shared" si="7"/>
        <v>8.6700000000000017</v>
      </c>
      <c r="R45" s="3">
        <f t="shared" si="0"/>
        <v>186.53375021405324</v>
      </c>
      <c r="S45" s="3">
        <f t="shared" si="1"/>
        <v>92.433491259773604</v>
      </c>
      <c r="T45" s="3">
        <f t="shared" si="2"/>
        <v>-146.43048241915614</v>
      </c>
      <c r="U45" s="3">
        <f t="shared" si="8"/>
        <v>128.20771881820107</v>
      </c>
      <c r="V45" s="3">
        <f t="shared" si="4"/>
        <v>272.1255508991855</v>
      </c>
      <c r="W45" s="3">
        <f t="shared" si="9"/>
        <v>106.88205238251925</v>
      </c>
      <c r="AP45" t="s">
        <v>24</v>
      </c>
    </row>
    <row r="46" spans="3:42">
      <c r="C46" s="4" t="s">
        <v>1</v>
      </c>
      <c r="D46" t="s">
        <v>2</v>
      </c>
      <c r="E46" s="4">
        <v>0.15</v>
      </c>
      <c r="F46" s="4">
        <v>9.3299999999999983</v>
      </c>
      <c r="G46" s="3">
        <v>-363.0723917907863</v>
      </c>
      <c r="H46" s="3">
        <v>112.63182880649757</v>
      </c>
      <c r="I46" s="3">
        <v>-2783.8818558991729</v>
      </c>
      <c r="J46" s="3">
        <v>213.64988809124952</v>
      </c>
      <c r="K46" s="3">
        <v>1505.6189685538345</v>
      </c>
      <c r="L46" s="3">
        <v>198.41198106540514</v>
      </c>
      <c r="N46" s="3">
        <f t="shared" si="6"/>
        <v>-1641.3352791361247</v>
      </c>
      <c r="O46" s="3">
        <f t="shared" si="6"/>
        <v>524.6936979631522</v>
      </c>
      <c r="P46" s="13">
        <f t="shared" si="7"/>
        <v>0.15</v>
      </c>
      <c r="Q46" s="19">
        <f t="shared" si="7"/>
        <v>9.3299999999999983</v>
      </c>
      <c r="R46" s="3">
        <f t="shared" si="0"/>
        <v>-241.92411349455506</v>
      </c>
      <c r="S46" s="3">
        <f t="shared" si="1"/>
        <v>76.746968790836547</v>
      </c>
      <c r="T46" s="3">
        <f t="shared" si="2"/>
        <v>-658.00074013818403</v>
      </c>
      <c r="U46" s="3">
        <f t="shared" si="8"/>
        <v>94.109447730403303</v>
      </c>
      <c r="V46" s="3">
        <f t="shared" si="4"/>
        <v>79.257214064676646</v>
      </c>
      <c r="W46" s="3">
        <f t="shared" si="9"/>
        <v>91.49043246033628</v>
      </c>
    </row>
    <row r="47" spans="3:42">
      <c r="C47" s="4" t="s">
        <v>1</v>
      </c>
      <c r="D47" s="4" t="s">
        <v>1</v>
      </c>
      <c r="E47" s="4">
        <v>0.15</v>
      </c>
      <c r="F47" s="4">
        <v>9.6599999999999966</v>
      </c>
      <c r="G47" s="3">
        <v>382.76818715665684</v>
      </c>
      <c r="H47" s="3">
        <v>93.309346179015733</v>
      </c>
      <c r="I47" s="3">
        <v>-1216.9966885012818</v>
      </c>
      <c r="J47" s="3">
        <v>186.37525716513892</v>
      </c>
      <c r="K47" s="3">
        <v>1451.622806628139</v>
      </c>
      <c r="L47" s="3">
        <v>342.91915244377697</v>
      </c>
      <c r="N47" s="3">
        <f t="shared" si="6"/>
        <v>617.39430528351397</v>
      </c>
      <c r="O47" s="3">
        <f t="shared" si="6"/>
        <v>622.60375578793162</v>
      </c>
      <c r="P47" s="13">
        <f t="shared" si="7"/>
        <v>0.15</v>
      </c>
      <c r="Q47" s="19">
        <f t="shared" si="7"/>
        <v>9.6599999999999966</v>
      </c>
      <c r="R47" s="3">
        <f t="shared" si="0"/>
        <v>133.31578430793473</v>
      </c>
      <c r="S47" s="3">
        <f t="shared" si="1"/>
        <v>84.134829663823353</v>
      </c>
      <c r="T47" s="3">
        <f t="shared" si="2"/>
        <v>-141.64380369577344</v>
      </c>
      <c r="U47" s="3">
        <f t="shared" si="8"/>
        <v>100.13053311456326</v>
      </c>
      <c r="V47" s="3">
        <f t="shared" si="4"/>
        <v>317.02517202959575</v>
      </c>
      <c r="W47" s="3">
        <f t="shared" si="9"/>
        <v>127.03651511557916</v>
      </c>
    </row>
    <row r="48" spans="3:42">
      <c r="G48" s="4"/>
      <c r="H48" s="4"/>
      <c r="I48" s="4"/>
      <c r="J48" s="4"/>
      <c r="K48" s="4"/>
      <c r="L48" s="4"/>
      <c r="N48" s="3"/>
      <c r="O48" s="3"/>
      <c r="P48" s="13"/>
      <c r="Q48" s="3"/>
      <c r="R48" s="4"/>
      <c r="S48" s="3"/>
      <c r="T48" s="4"/>
      <c r="U48" s="3">
        <f t="shared" si="8"/>
        <v>0</v>
      </c>
      <c r="V48" s="4"/>
      <c r="W48" s="3">
        <f t="shared" si="9"/>
        <v>0</v>
      </c>
    </row>
    <row r="49" spans="6:23">
      <c r="F49"/>
    </row>
    <row r="50" spans="6:23">
      <c r="F50"/>
    </row>
    <row r="51" spans="6:23">
      <c r="F51"/>
    </row>
    <row r="52" spans="6:23">
      <c r="F52"/>
      <c r="R52" s="24" t="s">
        <v>37</v>
      </c>
      <c r="S52" s="25"/>
      <c r="T52" s="25" t="s">
        <v>36</v>
      </c>
      <c r="U52" s="25"/>
      <c r="V52" s="25"/>
      <c r="W52" s="26"/>
    </row>
    <row r="53" spans="6:23">
      <c r="F53"/>
      <c r="R53" s="27" t="s">
        <v>35</v>
      </c>
      <c r="S53" s="23" t="s">
        <v>33</v>
      </c>
      <c r="T53" s="23" t="s">
        <v>9</v>
      </c>
      <c r="U53" s="23" t="s">
        <v>34</v>
      </c>
      <c r="V53" s="23" t="s">
        <v>11</v>
      </c>
      <c r="W53" s="28" t="s">
        <v>34</v>
      </c>
    </row>
    <row r="54" spans="6:23">
      <c r="F54"/>
      <c r="R54" s="27"/>
      <c r="S54" s="23">
        <v>-25</v>
      </c>
      <c r="T54" s="23">
        <v>-256</v>
      </c>
      <c r="U54" s="23">
        <v>10</v>
      </c>
      <c r="V54" s="23">
        <v>-78</v>
      </c>
      <c r="W54" s="28">
        <v>15</v>
      </c>
    </row>
    <row r="55" spans="6:23">
      <c r="F55"/>
      <c r="R55" s="27"/>
      <c r="S55" s="23">
        <v>-12</v>
      </c>
      <c r="T55" s="23">
        <v>-272</v>
      </c>
      <c r="U55" s="23">
        <v>5</v>
      </c>
      <c r="V55" s="23">
        <v>66</v>
      </c>
      <c r="W55" s="28">
        <v>20</v>
      </c>
    </row>
    <row r="56" spans="6:23">
      <c r="F56"/>
      <c r="R56" s="27"/>
      <c r="S56" s="23">
        <v>-8</v>
      </c>
      <c r="T56" s="23">
        <v>-205</v>
      </c>
      <c r="U56" s="23">
        <v>46</v>
      </c>
      <c r="V56" s="23">
        <v>-273</v>
      </c>
      <c r="W56" s="28">
        <v>11</v>
      </c>
    </row>
    <row r="57" spans="6:23">
      <c r="F57"/>
      <c r="R57" s="27"/>
      <c r="S57" s="23">
        <v>-5</v>
      </c>
      <c r="T57" s="23">
        <v>13</v>
      </c>
      <c r="U57" s="23">
        <v>13</v>
      </c>
      <c r="V57" s="23">
        <v>-94</v>
      </c>
      <c r="W57" s="28">
        <v>9</v>
      </c>
    </row>
    <row r="58" spans="6:23">
      <c r="F58"/>
      <c r="R58" s="27"/>
      <c r="S58" s="23">
        <v>0</v>
      </c>
      <c r="T58" s="23">
        <v>140</v>
      </c>
      <c r="U58" s="23">
        <v>20</v>
      </c>
      <c r="V58" s="23">
        <v>-91</v>
      </c>
      <c r="W58" s="28">
        <v>17</v>
      </c>
    </row>
    <row r="59" spans="6:23">
      <c r="F59"/>
      <c r="R59" s="27"/>
      <c r="S59" s="23">
        <v>5</v>
      </c>
      <c r="T59" s="23"/>
      <c r="U59" s="23"/>
      <c r="V59" s="23">
        <v>-118</v>
      </c>
      <c r="W59" s="28">
        <v>44</v>
      </c>
    </row>
    <row r="60" spans="6:23">
      <c r="F60"/>
      <c r="R60" s="27"/>
      <c r="S60" s="23">
        <v>8</v>
      </c>
      <c r="T60" s="23">
        <v>-236</v>
      </c>
      <c r="U60" s="23">
        <v>16</v>
      </c>
      <c r="V60" s="23">
        <v>-244</v>
      </c>
      <c r="W60" s="28">
        <v>9</v>
      </c>
    </row>
    <row r="61" spans="6:23">
      <c r="F61"/>
      <c r="R61" s="27"/>
      <c r="S61" s="23">
        <v>12</v>
      </c>
      <c r="T61" s="23">
        <v>-260</v>
      </c>
      <c r="U61" s="23">
        <v>18</v>
      </c>
      <c r="V61" s="23">
        <v>57</v>
      </c>
      <c r="W61" s="28">
        <v>12</v>
      </c>
    </row>
    <row r="62" spans="6:23">
      <c r="F62"/>
      <c r="R62" s="29"/>
      <c r="S62" s="30">
        <v>25</v>
      </c>
      <c r="T62" s="30">
        <v>-220</v>
      </c>
      <c r="U62" s="30">
        <v>6</v>
      </c>
      <c r="V62" s="30">
        <v>-60</v>
      </c>
      <c r="W62" s="31">
        <v>10</v>
      </c>
    </row>
    <row r="63" spans="6:23">
      <c r="F63"/>
    </row>
    <row r="64" spans="6:23">
      <c r="F64"/>
    </row>
    <row r="65" spans="6:23">
      <c r="F65"/>
      <c r="R65" s="24" t="s">
        <v>38</v>
      </c>
      <c r="S65" s="25"/>
      <c r="T65" s="25" t="s">
        <v>36</v>
      </c>
      <c r="U65" s="25"/>
      <c r="V65" s="25"/>
      <c r="W65" s="26"/>
    </row>
    <row r="66" spans="6:23">
      <c r="F66"/>
      <c r="R66" s="27" t="s">
        <v>35</v>
      </c>
      <c r="S66" s="23" t="s">
        <v>33</v>
      </c>
      <c r="T66" s="23" t="s">
        <v>9</v>
      </c>
      <c r="U66" s="23" t="s">
        <v>34</v>
      </c>
      <c r="V66" s="23" t="s">
        <v>11</v>
      </c>
      <c r="W66" s="28" t="s">
        <v>34</v>
      </c>
    </row>
    <row r="67" spans="6:23">
      <c r="F67"/>
      <c r="R67" s="27"/>
      <c r="S67" s="23">
        <v>-20</v>
      </c>
      <c r="T67" s="23">
        <v>-30</v>
      </c>
      <c r="U67" s="23">
        <v>6</v>
      </c>
      <c r="V67" s="23">
        <v>56</v>
      </c>
      <c r="W67" s="28">
        <v>11</v>
      </c>
    </row>
    <row r="68" spans="6:23">
      <c r="F68"/>
      <c r="R68" s="27"/>
      <c r="S68" s="23">
        <v>-12</v>
      </c>
      <c r="T68" s="23">
        <v>-167</v>
      </c>
      <c r="U68" s="23">
        <v>8</v>
      </c>
      <c r="V68" s="23">
        <v>340</v>
      </c>
      <c r="W68" s="28">
        <v>6</v>
      </c>
    </row>
    <row r="69" spans="6:23">
      <c r="F69"/>
      <c r="R69" s="27"/>
      <c r="S69" s="23">
        <v>-8</v>
      </c>
      <c r="T69" s="23">
        <v>161</v>
      </c>
      <c r="U69" s="23">
        <v>38</v>
      </c>
      <c r="V69" s="23">
        <v>114</v>
      </c>
      <c r="W69" s="28">
        <v>86</v>
      </c>
    </row>
    <row r="70" spans="6:23">
      <c r="F70"/>
      <c r="R70" s="27"/>
      <c r="S70" s="23">
        <v>-5</v>
      </c>
      <c r="T70" s="23">
        <v>763</v>
      </c>
      <c r="U70" s="23">
        <v>77</v>
      </c>
      <c r="V70" s="23">
        <v>150</v>
      </c>
      <c r="W70" s="28">
        <v>39</v>
      </c>
    </row>
    <row r="71" spans="6:23">
      <c r="F71"/>
      <c r="R71" s="27"/>
      <c r="S71" s="23">
        <v>0</v>
      </c>
      <c r="T71" s="23">
        <v>764</v>
      </c>
      <c r="U71" s="23">
        <v>96</v>
      </c>
      <c r="V71" s="23">
        <v>103</v>
      </c>
      <c r="W71" s="28">
        <v>25</v>
      </c>
    </row>
    <row r="72" spans="6:23">
      <c r="F72"/>
      <c r="R72" s="27"/>
      <c r="S72" s="23">
        <v>2</v>
      </c>
      <c r="T72" s="23">
        <v>167</v>
      </c>
      <c r="U72" s="23">
        <v>30</v>
      </c>
      <c r="V72" s="23">
        <v>168</v>
      </c>
      <c r="W72" s="28">
        <v>57</v>
      </c>
    </row>
    <row r="73" spans="6:23">
      <c r="F73"/>
      <c r="R73" s="27"/>
      <c r="S73" s="23">
        <v>8</v>
      </c>
      <c r="T73" s="23"/>
      <c r="U73" s="23"/>
      <c r="V73" s="23"/>
      <c r="W73" s="28"/>
    </row>
    <row r="74" spans="6:23">
      <c r="F74"/>
      <c r="R74" s="27"/>
      <c r="S74" s="23">
        <v>12</v>
      </c>
      <c r="T74" s="23"/>
      <c r="U74" s="23"/>
      <c r="V74" s="23"/>
      <c r="W74" s="28"/>
    </row>
    <row r="75" spans="6:23">
      <c r="F75"/>
      <c r="R75" s="29"/>
      <c r="S75" s="30">
        <v>20</v>
      </c>
      <c r="T75" s="30">
        <v>-10</v>
      </c>
      <c r="U75" s="30">
        <v>5</v>
      </c>
      <c r="V75" s="30">
        <v>48</v>
      </c>
      <c r="W75" s="31">
        <v>5</v>
      </c>
    </row>
    <row r="76" spans="6:23">
      <c r="F76"/>
    </row>
    <row r="77" spans="6:23">
      <c r="F77"/>
    </row>
  </sheetData>
  <mergeCells count="9">
    <mergeCell ref="C4:D4"/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68"/>
  <sheetViews>
    <sheetView tabSelected="1" topLeftCell="AG34" workbookViewId="0">
      <selection activeCell="Q18" sqref="Q18:T27"/>
    </sheetView>
  </sheetViews>
  <sheetFormatPr baseColWidth="10" defaultColWidth="8.83203125" defaultRowHeight="14" x14ac:dyDescent="0"/>
  <cols>
    <col min="4" max="4" width="13.83203125" customWidth="1"/>
    <col min="6" max="6" width="8.83203125" style="4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14</v>
      </c>
      <c r="M1">
        <v>220</v>
      </c>
      <c r="N1" t="s">
        <v>16</v>
      </c>
      <c r="P1" t="s">
        <v>21</v>
      </c>
      <c r="Q1">
        <f>E/2/(1+nu)</f>
        <v>85.9375</v>
      </c>
    </row>
    <row r="2" spans="3:23">
      <c r="L2" t="s">
        <v>15</v>
      </c>
      <c r="M2">
        <v>0.28000000000000003</v>
      </c>
      <c r="P2" t="s">
        <v>22</v>
      </c>
      <c r="Q2">
        <f>E*nu/(1+nu)/(1-2*nu)</f>
        <v>109.37500000000003</v>
      </c>
    </row>
    <row r="4" spans="3:23">
      <c r="C4" s="35" t="s">
        <v>27</v>
      </c>
      <c r="D4" s="35"/>
      <c r="G4" s="35" t="s">
        <v>12</v>
      </c>
      <c r="H4" s="35"/>
      <c r="I4" s="35"/>
      <c r="J4" s="35"/>
      <c r="K4" s="35"/>
      <c r="L4" s="35"/>
      <c r="R4" s="34" t="s">
        <v>13</v>
      </c>
      <c r="S4" s="34"/>
      <c r="T4" s="34"/>
      <c r="U4" s="34"/>
      <c r="V4" s="34"/>
      <c r="W4" s="34"/>
    </row>
    <row r="5" spans="3:23">
      <c r="C5" s="5" t="s">
        <v>26</v>
      </c>
      <c r="D5" s="5" t="s">
        <v>25</v>
      </c>
      <c r="G5" s="33" t="s">
        <v>10</v>
      </c>
      <c r="H5" s="33"/>
      <c r="I5" s="33" t="s">
        <v>9</v>
      </c>
      <c r="J5" s="33"/>
      <c r="K5" s="33" t="s">
        <v>11</v>
      </c>
      <c r="L5" s="33"/>
      <c r="N5" s="18" t="s">
        <v>19</v>
      </c>
      <c r="O5" s="18" t="s">
        <v>20</v>
      </c>
      <c r="P5" s="5"/>
      <c r="Q5" s="5"/>
      <c r="R5" s="33" t="s">
        <v>10</v>
      </c>
      <c r="S5" s="33"/>
      <c r="T5" s="33" t="s">
        <v>9</v>
      </c>
      <c r="U5" s="33"/>
      <c r="V5" s="33" t="s">
        <v>11</v>
      </c>
      <c r="W5" s="33"/>
    </row>
    <row r="6" spans="3:23">
      <c r="D6" s="8" t="s">
        <v>1</v>
      </c>
      <c r="E6" s="11">
        <v>2.5</v>
      </c>
      <c r="F6" s="11">
        <v>-16</v>
      </c>
      <c r="G6" s="9">
        <v>-243.88140082998166</v>
      </c>
      <c r="H6" s="9">
        <v>112.06238366456844</v>
      </c>
      <c r="I6" s="9">
        <v>5.4100778845711517</v>
      </c>
      <c r="J6" s="9">
        <v>158.86366353656814</v>
      </c>
      <c r="K6" s="9">
        <v>293.90520720617985</v>
      </c>
      <c r="L6" s="9">
        <v>245.11360151757697</v>
      </c>
      <c r="M6" s="8"/>
      <c r="N6" s="9">
        <f t="shared" ref="N6:N14" si="0">SUM(G6,I6,K6)</f>
        <v>55.433884260769332</v>
      </c>
      <c r="O6" s="9">
        <f t="shared" ref="O6:O14" si="1">SUM(H6,J6,L6)</f>
        <v>516.03964871871358</v>
      </c>
      <c r="P6" s="15">
        <f>E6</f>
        <v>2.5</v>
      </c>
      <c r="Q6" s="9">
        <f>F6</f>
        <v>-16</v>
      </c>
      <c r="R6" s="9">
        <f t="shared" ref="R6:R14" si="2">E/1000/(1+nu)*(G6+(nu/(1-2*nu))*N6)</f>
        <v>-35.85403467663145</v>
      </c>
      <c r="S6" s="9">
        <f t="shared" ref="S6:S14" si="3">E/1000/(1+nu)*(G6+H6+(nu/(1-2*nu))*(N6+O6))-R6</f>
        <v>75.702558770957012</v>
      </c>
      <c r="T6" s="9">
        <f t="shared" ref="T6:T14" si="4">E/1000/(1+nu)*(I6+(nu/(1-2*nu))*N6)</f>
        <v>6.9929382274323126</v>
      </c>
      <c r="U6" s="9">
        <f>E/1000/(1+nu)*(I6+J6+(nu/(1-2*nu))*(N6+O6))-T6</f>
        <v>83.746528748956948</v>
      </c>
      <c r="V6" s="9">
        <f t="shared" ref="V6:V14" si="5">E/1000/(1+nu)*(K6+(nu/(1-2*nu))*N6)</f>
        <v>56.578038579583811</v>
      </c>
      <c r="W6" s="9">
        <f>E/1000/(1+nu)*(K6+L6+(nu/(1-2*nu))*(N6+O6))-V6</f>
        <v>98.570736839442844</v>
      </c>
    </row>
    <row r="7" spans="3:23">
      <c r="D7" s="8" t="s">
        <v>1</v>
      </c>
      <c r="E7" s="11">
        <v>2.5</v>
      </c>
      <c r="F7" s="11">
        <v>-12</v>
      </c>
      <c r="G7" s="9">
        <v>-1044.7248987582868</v>
      </c>
      <c r="H7" s="9">
        <v>99.931135045250244</v>
      </c>
      <c r="I7" s="9">
        <v>-223.95017333487476</v>
      </c>
      <c r="J7" s="9">
        <v>150.66053109158429</v>
      </c>
      <c r="K7" s="9">
        <v>1615.8591516619581</v>
      </c>
      <c r="L7" s="9">
        <v>254.99385437055548</v>
      </c>
      <c r="M7" s="8"/>
      <c r="N7" s="9">
        <f t="shared" si="0"/>
        <v>347.18407956879651</v>
      </c>
      <c r="O7" s="9">
        <f t="shared" si="1"/>
        <v>505.58552050739002</v>
      </c>
      <c r="P7" s="15">
        <f t="shared" ref="P7:Q14" si="6">E7</f>
        <v>2.5</v>
      </c>
      <c r="Q7" s="9">
        <f t="shared" si="6"/>
        <v>-12</v>
      </c>
      <c r="R7" s="9">
        <f t="shared" si="2"/>
        <v>-141.58883327124343</v>
      </c>
      <c r="S7" s="9">
        <f t="shared" si="3"/>
        <v>72.47408014139819</v>
      </c>
      <c r="T7" s="9">
        <f t="shared" si="4"/>
        <v>-0.51817733909447528</v>
      </c>
      <c r="U7" s="9">
        <f>E/1000/(1+nu)*(I7+J7+(nu/(1-2*nu))*(N7+O7))-T7</f>
        <v>81.193195086861849</v>
      </c>
      <c r="V7" s="9">
        <f t="shared" si="5"/>
        <v>315.69905039473616</v>
      </c>
      <c r="W7" s="9">
        <f>E/1000/(1+nu)*(K7+L7+(nu/(1-2*nu))*(N7+O7))-V7</f>
        <v>99.125485025435012</v>
      </c>
    </row>
    <row r="8" spans="3:23">
      <c r="D8" s="8" t="s">
        <v>1</v>
      </c>
      <c r="E8" s="11">
        <v>2.5</v>
      </c>
      <c r="F8" s="11">
        <v>-8</v>
      </c>
      <c r="G8" s="9">
        <v>328.31160725899088</v>
      </c>
      <c r="H8" s="9">
        <v>101.48521775743546</v>
      </c>
      <c r="I8" s="9">
        <v>-380.29206508427558</v>
      </c>
      <c r="J8" s="9">
        <v>214.67858050572272</v>
      </c>
      <c r="K8" s="9">
        <v>881.79965945545109</v>
      </c>
      <c r="L8" s="9">
        <v>276.75349751121735</v>
      </c>
      <c r="M8" s="8"/>
      <c r="N8" s="9">
        <f t="shared" si="0"/>
        <v>829.81920163016639</v>
      </c>
      <c r="O8" s="9">
        <f t="shared" si="1"/>
        <v>592.91729577437559</v>
      </c>
      <c r="P8" s="15">
        <f t="shared" si="6"/>
        <v>2.5</v>
      </c>
      <c r="Q8" s="9">
        <f t="shared" si="6"/>
        <v>-8</v>
      </c>
      <c r="R8" s="9">
        <f t="shared" si="2"/>
        <v>147.19003267593851</v>
      </c>
      <c r="S8" s="9">
        <f t="shared" si="3"/>
        <v>82.293101027381567</v>
      </c>
      <c r="T8" s="9">
        <f t="shared" si="4"/>
        <v>25.3987764919396</v>
      </c>
      <c r="U8" s="9">
        <f t="shared" ref="U8:U14" si="7">E/1000/(1+nu)*(I8+J8+(nu/(1-2*nu))*(N8+O8))-T8</f>
        <v>101.74821024974342</v>
      </c>
      <c r="V8" s="9">
        <f t="shared" si="5"/>
        <v>242.32079164720514</v>
      </c>
      <c r="W8" s="9">
        <f t="shared" ref="W8:W14" si="8">E/1000/(1+nu)*(K8+L8+(nu/(1-2*nu))*(N8+O8))-V8</f>
        <v>112.41733661006279</v>
      </c>
    </row>
    <row r="9" spans="3:23">
      <c r="D9" s="8" t="s">
        <v>0</v>
      </c>
      <c r="E9" s="11">
        <v>2.5</v>
      </c>
      <c r="F9" s="11">
        <v>-4</v>
      </c>
      <c r="G9" s="9">
        <v>107.84463775381781</v>
      </c>
      <c r="H9" s="9">
        <v>108.45880540166775</v>
      </c>
      <c r="I9" s="9">
        <v>-201.05407256088003</v>
      </c>
      <c r="J9" s="9">
        <v>409.02483144045209</v>
      </c>
      <c r="K9" s="9">
        <v>-2268.4082948236651</v>
      </c>
      <c r="L9" s="9">
        <v>459.31068097193611</v>
      </c>
      <c r="M9" s="8"/>
      <c r="N9" s="9">
        <f t="shared" si="0"/>
        <v>-2361.6177296307274</v>
      </c>
      <c r="O9" s="9">
        <f t="shared" si="1"/>
        <v>976.79431781405594</v>
      </c>
      <c r="P9" s="15">
        <f t="shared" si="6"/>
        <v>2.5</v>
      </c>
      <c r="Q9" s="9">
        <f t="shared" si="6"/>
        <v>-4</v>
      </c>
      <c r="R9" s="9">
        <f t="shared" si="2"/>
        <v>-239.76614206442343</v>
      </c>
      <c r="S9" s="9">
        <f t="shared" si="3"/>
        <v>125.47823568932404</v>
      </c>
      <c r="T9" s="9">
        <f t="shared" si="4"/>
        <v>-292.8581078997621</v>
      </c>
      <c r="U9" s="9">
        <f t="shared" si="7"/>
        <v>177.13802141474008</v>
      </c>
      <c r="V9" s="9">
        <f t="shared" si="5"/>
        <v>-648.18461485117825</v>
      </c>
      <c r="W9" s="9">
        <f t="shared" si="8"/>
        <v>185.78090180296391</v>
      </c>
    </row>
    <row r="10" spans="3:23">
      <c r="D10" s="8" t="s">
        <v>0</v>
      </c>
      <c r="E10" s="11">
        <v>2.5</v>
      </c>
      <c r="F10" s="11">
        <v>0</v>
      </c>
      <c r="G10" s="9">
        <v>-179.39009572054408</v>
      </c>
      <c r="H10" s="9">
        <v>206.69052787836148</v>
      </c>
      <c r="I10" s="9">
        <v>319.26527732895062</v>
      </c>
      <c r="J10" s="9">
        <v>353.80011187169379</v>
      </c>
      <c r="K10" s="9">
        <v>-644.04316894361989</v>
      </c>
      <c r="L10" s="9">
        <v>337.2029389818731</v>
      </c>
      <c r="M10" s="8"/>
      <c r="N10" s="9">
        <f t="shared" si="0"/>
        <v>-504.16798733521335</v>
      </c>
      <c r="O10" s="9">
        <f t="shared" si="1"/>
        <v>897.69357873192837</v>
      </c>
      <c r="P10" s="15">
        <f t="shared" si="6"/>
        <v>2.5</v>
      </c>
      <c r="Q10" s="9">
        <f t="shared" si="6"/>
        <v>0</v>
      </c>
      <c r="R10" s="9">
        <f t="shared" si="2"/>
        <v>-85.976046316757476</v>
      </c>
      <c r="S10" s="9">
        <f t="shared" si="3"/>
        <v>133.71016965289806</v>
      </c>
      <c r="T10" s="9">
        <f t="shared" si="4"/>
        <v>-0.26965407387558127</v>
      </c>
      <c r="U10" s="9">
        <f t="shared" si="7"/>
        <v>158.99462940175206</v>
      </c>
      <c r="V10" s="9">
        <f t="shared" si="5"/>
        <v>-165.83829327697364</v>
      </c>
      <c r="W10" s="9">
        <f t="shared" si="8"/>
        <v>156.14199031131412</v>
      </c>
    </row>
    <row r="11" spans="3:23">
      <c r="D11" s="8" t="s">
        <v>0</v>
      </c>
      <c r="E11" s="11">
        <v>2.5</v>
      </c>
      <c r="F11" s="11">
        <v>4</v>
      </c>
      <c r="G11" s="9">
        <v>73.431092092013373</v>
      </c>
      <c r="H11" s="9">
        <v>115.32584103313148</v>
      </c>
      <c r="I11" s="9">
        <v>-397.11178794610282</v>
      </c>
      <c r="J11" s="9">
        <v>362.95227797733531</v>
      </c>
      <c r="K11" s="9">
        <v>-1395.8874994527414</v>
      </c>
      <c r="L11" s="9">
        <v>257.7555501864781</v>
      </c>
      <c r="M11" s="8"/>
      <c r="N11" s="9">
        <f t="shared" si="0"/>
        <v>-1719.5681953068308</v>
      </c>
      <c r="O11" s="9">
        <f t="shared" si="1"/>
        <v>736.03366919694486</v>
      </c>
      <c r="P11" s="15">
        <f t="shared" si="6"/>
        <v>2.5</v>
      </c>
      <c r="Q11" s="9">
        <f t="shared" si="6"/>
        <v>4</v>
      </c>
      <c r="R11" s="9">
        <f t="shared" si="2"/>
        <v>-175.45680240836984</v>
      </c>
      <c r="S11" s="9">
        <f t="shared" si="3"/>
        <v>100.32531149598532</v>
      </c>
      <c r="T11" s="9">
        <f t="shared" si="4"/>
        <v>-256.33135991492105</v>
      </c>
      <c r="U11" s="9">
        <f t="shared" si="7"/>
        <v>142.88610534577035</v>
      </c>
      <c r="V11" s="9">
        <f t="shared" si="5"/>
        <v>-427.99593533012455</v>
      </c>
      <c r="W11" s="9">
        <f t="shared" si="8"/>
        <v>124.80541775671674</v>
      </c>
    </row>
    <row r="12" spans="3:23">
      <c r="D12" s="8" t="s">
        <v>1</v>
      </c>
      <c r="E12" s="11">
        <v>2.5</v>
      </c>
      <c r="F12" s="11">
        <v>8</v>
      </c>
      <c r="G12" s="9">
        <v>336.39848976418921</v>
      </c>
      <c r="H12" s="9">
        <v>112.08412563856734</v>
      </c>
      <c r="I12" s="9">
        <v>-633.89160248250585</v>
      </c>
      <c r="J12" s="9">
        <v>197.17826387510848</v>
      </c>
      <c r="K12" s="9">
        <v>1689.5235300402601</v>
      </c>
      <c r="L12" s="9">
        <v>328.80665829804184</v>
      </c>
      <c r="M12" s="8"/>
      <c r="N12" s="9">
        <f t="shared" si="0"/>
        <v>1392.0304173219433</v>
      </c>
      <c r="O12" s="9">
        <f t="shared" si="1"/>
        <v>638.06904781171761</v>
      </c>
      <c r="P12" s="15">
        <f t="shared" si="6"/>
        <v>2.5</v>
      </c>
      <c r="Q12" s="9">
        <f t="shared" si="6"/>
        <v>8</v>
      </c>
      <c r="R12" s="9">
        <f t="shared" si="2"/>
        <v>210.07181732280759</v>
      </c>
      <c r="S12" s="9">
        <f t="shared" si="3"/>
        <v>89.053261198535381</v>
      </c>
      <c r="T12" s="9">
        <f t="shared" si="4"/>
        <v>43.303207717906879</v>
      </c>
      <c r="U12" s="9">
        <f t="shared" si="7"/>
        <v>103.67881620794088</v>
      </c>
      <c r="V12" s="9">
        <f t="shared" si="5"/>
        <v>442.64018362025723</v>
      </c>
      <c r="W12" s="9">
        <f t="shared" si="8"/>
        <v>126.3024464993826</v>
      </c>
    </row>
    <row r="13" spans="3:23">
      <c r="D13" s="8" t="s">
        <v>1</v>
      </c>
      <c r="E13" s="11">
        <v>2.5</v>
      </c>
      <c r="F13" s="11">
        <v>12.000000000000014</v>
      </c>
      <c r="G13" s="9">
        <v>-952.78521410491203</v>
      </c>
      <c r="H13" s="9">
        <v>94.012620664440988</v>
      </c>
      <c r="I13" s="9">
        <v>-314.8566996938884</v>
      </c>
      <c r="J13" s="9">
        <v>207.62829237386259</v>
      </c>
      <c r="K13" s="9">
        <v>661.15723955073588</v>
      </c>
      <c r="L13" s="9">
        <v>165.15323509969096</v>
      </c>
      <c r="M13" s="8"/>
      <c r="N13" s="9">
        <f t="shared" si="0"/>
        <v>-606.48467424806461</v>
      </c>
      <c r="O13" s="9">
        <f t="shared" si="1"/>
        <v>466.79414813799451</v>
      </c>
      <c r="P13" s="15">
        <f t="shared" si="6"/>
        <v>2.5</v>
      </c>
      <c r="Q13" s="9">
        <f t="shared" si="6"/>
        <v>12.000000000000014</v>
      </c>
      <c r="R13" s="9">
        <f t="shared" si="2"/>
        <v>-230.09421992016382</v>
      </c>
      <c r="S13" s="9">
        <f t="shared" si="3"/>
        <v>67.214029129293948</v>
      </c>
      <c r="T13" s="9">
        <f t="shared" si="4"/>
        <v>-120.45025650576915</v>
      </c>
      <c r="U13" s="9">
        <f t="shared" si="7"/>
        <v>86.741722704350792</v>
      </c>
      <c r="V13" s="9">
        <f t="shared" si="5"/>
        <v>47.302139301900652</v>
      </c>
      <c r="W13" s="9">
        <f t="shared" si="8"/>
        <v>79.441322235352544</v>
      </c>
    </row>
    <row r="14" spans="3:23">
      <c r="D14" s="8" t="s">
        <v>1</v>
      </c>
      <c r="E14" s="11">
        <v>2.5</v>
      </c>
      <c r="F14" s="11">
        <v>16.000000000000014</v>
      </c>
      <c r="G14" s="9">
        <v>-90.11386005630672</v>
      </c>
      <c r="H14" s="9">
        <v>93.824856049917742</v>
      </c>
      <c r="I14" s="9">
        <v>-184.74399180057333</v>
      </c>
      <c r="J14" s="9">
        <v>210.53717624686107</v>
      </c>
      <c r="K14" s="9">
        <v>515.6352619721805</v>
      </c>
      <c r="L14" s="9">
        <v>236.62879810348863</v>
      </c>
      <c r="M14" s="8"/>
      <c r="N14" s="9">
        <f t="shared" si="0"/>
        <v>240.77741011530043</v>
      </c>
      <c r="O14" s="9">
        <f t="shared" si="1"/>
        <v>540.99083040026744</v>
      </c>
      <c r="P14" s="15">
        <f t="shared" si="6"/>
        <v>2.5</v>
      </c>
      <c r="Q14" s="9">
        <f t="shared" si="6"/>
        <v>16.000000000000014</v>
      </c>
      <c r="R14" s="9">
        <f t="shared" si="2"/>
        <v>10.846709534183271</v>
      </c>
      <c r="S14" s="9">
        <f t="shared" si="3"/>
        <v>75.297019208608873</v>
      </c>
      <c r="T14" s="9">
        <f t="shared" si="4"/>
        <v>-5.4178443593625518</v>
      </c>
      <c r="U14" s="9">
        <f t="shared" si="7"/>
        <v>95.356949242458512</v>
      </c>
      <c r="V14" s="9">
        <f t="shared" si="5"/>
        <v>114.9598398828295</v>
      </c>
      <c r="W14" s="9">
        <f t="shared" si="8"/>
        <v>99.841446749066364</v>
      </c>
    </row>
    <row r="15" spans="3:23">
      <c r="F15"/>
    </row>
    <row r="16" spans="3:23">
      <c r="F16"/>
    </row>
    <row r="17" spans="6:20">
      <c r="F17"/>
    </row>
    <row r="18" spans="6:20">
      <c r="F18"/>
      <c r="Q18" t="s">
        <v>32</v>
      </c>
      <c r="R18" t="s">
        <v>30</v>
      </c>
      <c r="S18" t="s">
        <v>31</v>
      </c>
      <c r="T18" t="s">
        <v>29</v>
      </c>
    </row>
    <row r="19" spans="6:20">
      <c r="F19"/>
      <c r="Q19" s="11">
        <v>-16</v>
      </c>
      <c r="R19" s="2">
        <v>-22.962700000000002</v>
      </c>
      <c r="S19" s="2">
        <v>40.700800000000001</v>
      </c>
      <c r="T19" s="2">
        <v>60.981999999999999</v>
      </c>
    </row>
    <row r="20" spans="6:20">
      <c r="F20"/>
      <c r="Q20" s="11">
        <v>-12</v>
      </c>
      <c r="R20" s="2">
        <v>-67.486199999999997</v>
      </c>
      <c r="S20" s="2">
        <v>73.931899999999999</v>
      </c>
      <c r="T20" s="2">
        <v>445.75400000000002</v>
      </c>
    </row>
    <row r="21" spans="6:20">
      <c r="F21"/>
      <c r="Q21" s="11">
        <v>-8</v>
      </c>
      <c r="R21" s="2">
        <v>173.04900000000001</v>
      </c>
      <c r="S21" s="2">
        <v>-22.952300000000001</v>
      </c>
      <c r="T21" s="2">
        <v>242.82300000000001</v>
      </c>
    </row>
    <row r="22" spans="6:20">
      <c r="F22"/>
      <c r="Q22" s="11">
        <v>-4</v>
      </c>
      <c r="R22" s="2">
        <v>-6.7256099999999996</v>
      </c>
      <c r="S22" s="2">
        <v>-25.841799999999999</v>
      </c>
      <c r="T22" s="2">
        <v>-250.328</v>
      </c>
    </row>
    <row r="23" spans="6:20">
      <c r="F23"/>
      <c r="Q23" s="11">
        <v>0</v>
      </c>
      <c r="R23" s="2">
        <v>-1.55522</v>
      </c>
      <c r="S23" s="2">
        <v>-59.071199999999997</v>
      </c>
      <c r="T23" s="2">
        <v>-293.12200000000001</v>
      </c>
    </row>
    <row r="24" spans="6:20">
      <c r="F24"/>
      <c r="Q24" s="11">
        <v>4</v>
      </c>
      <c r="R24" s="2">
        <v>-7.2901699999999998</v>
      </c>
      <c r="S24" s="2">
        <v>2.6909399999999999</v>
      </c>
      <c r="T24" s="2">
        <v>-222.92099999999999</v>
      </c>
    </row>
    <row r="25" spans="6:20">
      <c r="F25"/>
      <c r="Q25" s="11">
        <v>8</v>
      </c>
      <c r="R25" s="2">
        <v>176.59200000000001</v>
      </c>
      <c r="S25" s="2">
        <v>5.0895099999999998</v>
      </c>
      <c r="T25" s="2">
        <v>370.58800000000002</v>
      </c>
    </row>
    <row r="26" spans="6:20">
      <c r="F26"/>
      <c r="Q26" s="11">
        <v>12.000000000000014</v>
      </c>
      <c r="R26" s="2">
        <v>2.3790200000000001</v>
      </c>
      <c r="S26" s="2">
        <v>115.624</v>
      </c>
      <c r="T26" s="2">
        <v>385.47699999999998</v>
      </c>
    </row>
    <row r="27" spans="6:20">
      <c r="F27"/>
      <c r="Q27" s="11">
        <v>16.000000000000014</v>
      </c>
      <c r="R27" s="2">
        <v>16.053899999999999</v>
      </c>
      <c r="S27" s="2">
        <v>58.870899999999999</v>
      </c>
      <c r="T27" s="2">
        <v>60.561</v>
      </c>
    </row>
    <row r="28" spans="6:20">
      <c r="F28"/>
    </row>
    <row r="29" spans="6:20">
      <c r="F29"/>
    </row>
    <row r="30" spans="6:20">
      <c r="F30"/>
    </row>
    <row r="31" spans="6:20">
      <c r="F31"/>
    </row>
    <row r="32" spans="6:20">
      <c r="F32"/>
    </row>
    <row r="33" spans="6:42">
      <c r="F33"/>
    </row>
    <row r="34" spans="6:42">
      <c r="F34"/>
    </row>
    <row r="35" spans="6:42">
      <c r="F35"/>
    </row>
    <row r="36" spans="6:42">
      <c r="F36"/>
    </row>
    <row r="37" spans="6:42">
      <c r="F37"/>
    </row>
    <row r="38" spans="6:42">
      <c r="F38"/>
    </row>
    <row r="39" spans="6:42">
      <c r="F39"/>
    </row>
    <row r="40" spans="6:42">
      <c r="F40"/>
    </row>
    <row r="41" spans="6:42">
      <c r="F41"/>
    </row>
    <row r="42" spans="6:42">
      <c r="F42"/>
    </row>
    <row r="43" spans="6:42">
      <c r="F43"/>
    </row>
    <row r="44" spans="6:42">
      <c r="F44"/>
    </row>
    <row r="45" spans="6:42">
      <c r="F45"/>
      <c r="AP45" t="s">
        <v>24</v>
      </c>
    </row>
    <row r="46" spans="6:42">
      <c r="F46"/>
    </row>
    <row r="47" spans="6:42">
      <c r="F47"/>
    </row>
    <row r="48" spans="6:42">
      <c r="F48"/>
    </row>
    <row r="49" spans="6:6">
      <c r="F49"/>
    </row>
    <row r="50" spans="6:6">
      <c r="F50"/>
    </row>
    <row r="51" spans="6:6">
      <c r="F51"/>
    </row>
    <row r="52" spans="6:6">
      <c r="F52"/>
    </row>
    <row r="53" spans="6:6">
      <c r="F53"/>
    </row>
    <row r="54" spans="6:6">
      <c r="F54"/>
    </row>
    <row r="55" spans="6:6">
      <c r="F55"/>
    </row>
    <row r="56" spans="6:6">
      <c r="F56"/>
    </row>
    <row r="57" spans="6:6">
      <c r="F57"/>
    </row>
    <row r="58" spans="6:6">
      <c r="F58"/>
    </row>
    <row r="59" spans="6:6">
      <c r="F59"/>
    </row>
    <row r="60" spans="6:6">
      <c r="F60"/>
    </row>
    <row r="61" spans="6:6">
      <c r="F61"/>
    </row>
    <row r="62" spans="6:6">
      <c r="F62"/>
    </row>
    <row r="63" spans="6:6">
      <c r="F63"/>
    </row>
    <row r="64" spans="6:6">
      <c r="F64"/>
    </row>
    <row r="65" spans="5:19">
      <c r="F65"/>
    </row>
    <row r="66" spans="5:19">
      <c r="F66"/>
    </row>
    <row r="67" spans="5:19">
      <c r="F67"/>
    </row>
    <row r="68" spans="5:19">
      <c r="E68" s="4"/>
      <c r="G68" s="4"/>
      <c r="H68" s="4"/>
      <c r="I68" s="3"/>
      <c r="J68" s="3"/>
      <c r="K68" s="3"/>
      <c r="L68" s="3"/>
      <c r="N68" s="3"/>
      <c r="O68" s="3"/>
      <c r="P68" s="13"/>
      <c r="Q68" s="3"/>
      <c r="R68" s="4"/>
      <c r="S68" s="3"/>
    </row>
  </sheetData>
  <mergeCells count="9">
    <mergeCell ref="C4:D4"/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84"/>
  <sheetViews>
    <sheetView topLeftCell="F6" workbookViewId="0">
      <selection activeCell="M3" sqref="M3"/>
    </sheetView>
  </sheetViews>
  <sheetFormatPr baseColWidth="10" defaultColWidth="8.83203125" defaultRowHeight="14" x14ac:dyDescent="0"/>
  <cols>
    <col min="4" max="4" width="13.83203125" customWidth="1"/>
    <col min="6" max="6" width="8.83203125" style="4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14</v>
      </c>
      <c r="M1">
        <v>220</v>
      </c>
      <c r="N1" t="s">
        <v>16</v>
      </c>
      <c r="P1" t="s">
        <v>21</v>
      </c>
      <c r="Q1">
        <f>E/2/(1+nu)</f>
        <v>85.9375</v>
      </c>
    </row>
    <row r="2" spans="3:23">
      <c r="L2" t="s">
        <v>15</v>
      </c>
      <c r="M2">
        <v>0.28000000000000003</v>
      </c>
      <c r="P2" t="s">
        <v>22</v>
      </c>
      <c r="Q2">
        <f>E*nu/(1+nu)/(1-2*nu)</f>
        <v>109.37500000000003</v>
      </c>
    </row>
    <row r="4" spans="3:23">
      <c r="C4" s="35" t="s">
        <v>27</v>
      </c>
      <c r="D4" s="35"/>
      <c r="G4" s="35" t="s">
        <v>12</v>
      </c>
      <c r="H4" s="35"/>
      <c r="I4" s="35"/>
      <c r="J4" s="35"/>
      <c r="K4" s="35"/>
      <c r="L4" s="35"/>
      <c r="R4" s="34" t="s">
        <v>13</v>
      </c>
      <c r="S4" s="34"/>
      <c r="T4" s="34"/>
      <c r="U4" s="34"/>
      <c r="V4" s="34"/>
      <c r="W4" s="34"/>
    </row>
    <row r="5" spans="3:23">
      <c r="C5" s="5" t="s">
        <v>26</v>
      </c>
      <c r="D5" s="5" t="s">
        <v>25</v>
      </c>
      <c r="G5" s="33" t="s">
        <v>10</v>
      </c>
      <c r="H5" s="33"/>
      <c r="I5" s="33" t="s">
        <v>9</v>
      </c>
      <c r="J5" s="33"/>
      <c r="K5" s="33" t="s">
        <v>11</v>
      </c>
      <c r="L5" s="33"/>
      <c r="N5" s="22" t="s">
        <v>19</v>
      </c>
      <c r="O5" s="22" t="s">
        <v>20</v>
      </c>
      <c r="P5" s="5"/>
      <c r="Q5" s="5"/>
      <c r="R5" s="33" t="s">
        <v>10</v>
      </c>
      <c r="S5" s="33"/>
      <c r="T5" s="33" t="s">
        <v>9</v>
      </c>
      <c r="U5" s="33"/>
      <c r="V5" s="33" t="s">
        <v>11</v>
      </c>
      <c r="W5" s="33"/>
    </row>
    <row r="6" spans="3:23">
      <c r="C6" s="22" t="s">
        <v>4</v>
      </c>
      <c r="D6" s="22" t="s">
        <v>4</v>
      </c>
      <c r="E6" s="22" t="s">
        <v>5</v>
      </c>
      <c r="F6" s="22" t="s">
        <v>6</v>
      </c>
      <c r="G6" s="22" t="s">
        <v>7</v>
      </c>
      <c r="H6" s="22" t="s">
        <v>8</v>
      </c>
      <c r="I6" s="22" t="s">
        <v>7</v>
      </c>
      <c r="J6" s="22" t="s">
        <v>8</v>
      </c>
      <c r="K6" s="22" t="s">
        <v>7</v>
      </c>
      <c r="L6" s="22" t="s">
        <v>8</v>
      </c>
      <c r="N6" s="4"/>
      <c r="O6" s="4"/>
      <c r="P6" s="22" t="s">
        <v>5</v>
      </c>
      <c r="Q6" s="22" t="s">
        <v>6</v>
      </c>
      <c r="R6" s="22" t="s">
        <v>17</v>
      </c>
      <c r="S6" s="22" t="s">
        <v>18</v>
      </c>
      <c r="T6" s="22" t="s">
        <v>17</v>
      </c>
      <c r="U6" s="22" t="s">
        <v>18</v>
      </c>
      <c r="V6" s="22" t="s">
        <v>17</v>
      </c>
      <c r="W6" s="22" t="s">
        <v>18</v>
      </c>
    </row>
    <row r="7" spans="3:23">
      <c r="D7" s="6" t="s">
        <v>0</v>
      </c>
      <c r="E7" s="10">
        <v>0.15</v>
      </c>
      <c r="F7" s="10">
        <v>0</v>
      </c>
      <c r="G7" s="7">
        <v>-1725.5881786959471</v>
      </c>
      <c r="H7" s="7">
        <v>167.51775026280234</v>
      </c>
      <c r="I7" s="3">
        <v>2165.2764587929419</v>
      </c>
      <c r="J7" s="3">
        <v>315.7644784019808</v>
      </c>
      <c r="K7" s="7">
        <v>-882.27918459338196</v>
      </c>
      <c r="L7" s="7">
        <v>557.2858812994408</v>
      </c>
      <c r="M7" s="6"/>
      <c r="N7" s="7">
        <f t="shared" ref="N7:O14" si="0">SUM(G7,I7,K7)</f>
        <v>-442.59090449638722</v>
      </c>
      <c r="O7" s="7">
        <f t="shared" si="0"/>
        <v>1040.5681099642238</v>
      </c>
      <c r="P7" s="14">
        <f>E7</f>
        <v>0.15</v>
      </c>
      <c r="Q7" s="7">
        <f>F7</f>
        <v>0</v>
      </c>
      <c r="R7" s="7">
        <f>E/1000/(1+nu)*(G7+(nu/(1-2*nu))*N7)</f>
        <v>-344.99384839265826</v>
      </c>
      <c r="S7" s="7">
        <f t="shared" ref="S7:S14" si="1">E/1000/(1+nu)*(G7+H7+(nu/(1-2*nu))*(N7+O7))-R7</f>
        <v>142.60425035375616</v>
      </c>
      <c r="T7" s="7">
        <f t="shared" ref="T7:T14" si="2">E/1000/(1+nu)*(I7+(nu/(1-2*nu))*N7)</f>
        <v>323.74851117574451</v>
      </c>
      <c r="U7" s="7">
        <f t="shared" ref="U7:U14" si="3">E/1000/(1+nu)*(I7+J7+(nu/(1-2*nu))*(N7+O7))-T7</f>
        <v>168.08415675267747</v>
      </c>
      <c r="V7" s="7">
        <f t="shared" ref="V7:V14" si="4">E/1000/(1+nu)*(K7+(nu/(1-2*nu))*N7)</f>
        <v>-200.05011503127992</v>
      </c>
      <c r="W7" s="7">
        <f t="shared" ref="W7:W14" si="5">E/1000/(1+nu)*(K7+L7+(nu/(1-2*nu))*(N7+O7))-V7</f>
        <v>209.59564787567842</v>
      </c>
    </row>
    <row r="8" spans="3:23">
      <c r="D8" s="6" t="s">
        <v>0</v>
      </c>
      <c r="E8" s="10">
        <v>0.45</v>
      </c>
      <c r="F8" s="10">
        <v>0</v>
      </c>
      <c r="G8" s="7">
        <v>-312.0190619201324</v>
      </c>
      <c r="H8" s="7">
        <v>110.99379082646354</v>
      </c>
      <c r="I8" s="7">
        <v>828.07448185340252</v>
      </c>
      <c r="J8" s="7">
        <v>270.475861471553</v>
      </c>
      <c r="K8" s="7">
        <v>-1134.1832449925926</v>
      </c>
      <c r="L8" s="7">
        <v>680.92295970934015</v>
      </c>
      <c r="M8" s="6"/>
      <c r="N8" s="7">
        <f t="shared" si="0"/>
        <v>-618.1278250593225</v>
      </c>
      <c r="O8" s="7">
        <f t="shared" si="0"/>
        <v>1062.3926120073565</v>
      </c>
      <c r="P8" s="14">
        <f t="shared" ref="P8:Q14" si="6">E8</f>
        <v>0.45</v>
      </c>
      <c r="Q8" s="7">
        <f t="shared" si="6"/>
        <v>0</v>
      </c>
      <c r="R8" s="7">
        <f t="shared" ref="R8:R14" si="7">E/1000/(1+nu)*(G8+(nu/(1-2*nu))*N8)</f>
        <v>-121.23600713338617</v>
      </c>
      <c r="S8" s="7">
        <f t="shared" si="1"/>
        <v>135.27624973660306</v>
      </c>
      <c r="T8" s="7">
        <f t="shared" si="2"/>
        <v>74.717570702690139</v>
      </c>
      <c r="U8" s="7">
        <f t="shared" si="3"/>
        <v>162.68723062872783</v>
      </c>
      <c r="V8" s="7">
        <f t="shared" si="4"/>
        <v>-262.54547609896525</v>
      </c>
      <c r="W8" s="7">
        <f t="shared" si="5"/>
        <v>233.23282563834746</v>
      </c>
    </row>
    <row r="9" spans="3:23">
      <c r="D9" s="6" t="s">
        <v>0</v>
      </c>
      <c r="E9" s="10">
        <v>0.75</v>
      </c>
      <c r="F9" s="10">
        <v>0</v>
      </c>
      <c r="G9" s="7">
        <v>-117.40985781771852</v>
      </c>
      <c r="H9" s="7">
        <v>130.02452209043281</v>
      </c>
      <c r="I9" s="7">
        <v>1850.4900517004596</v>
      </c>
      <c r="J9" s="7">
        <v>267.6840921309597</v>
      </c>
      <c r="K9" s="7">
        <v>-1671.7528177447871</v>
      </c>
      <c r="L9" s="7">
        <v>288.5903745412088</v>
      </c>
      <c r="M9" s="6"/>
      <c r="N9" s="7">
        <f t="shared" si="0"/>
        <v>61.327376137953934</v>
      </c>
      <c r="O9" s="7">
        <f t="shared" si="0"/>
        <v>686.29898876260131</v>
      </c>
      <c r="P9" s="14">
        <f t="shared" si="6"/>
        <v>0.75</v>
      </c>
      <c r="Q9" s="7">
        <f t="shared" si="6"/>
        <v>0</v>
      </c>
      <c r="R9" s="7">
        <f t="shared" si="7"/>
        <v>-13.472137547331657</v>
      </c>
      <c r="S9" s="7">
        <f t="shared" si="1"/>
        <v>97.411916630202668</v>
      </c>
      <c r="T9" s="7">
        <f t="shared" si="2"/>
        <v>324.76065940110522</v>
      </c>
      <c r="U9" s="7">
        <f t="shared" si="3"/>
        <v>121.07215523091821</v>
      </c>
      <c r="V9" s="7">
        <f t="shared" si="4"/>
        <v>-280.62483378479658</v>
      </c>
      <c r="W9" s="7">
        <f t="shared" si="5"/>
        <v>124.66542252017982</v>
      </c>
    </row>
    <row r="10" spans="3:23">
      <c r="D10" s="6" t="s">
        <v>0</v>
      </c>
      <c r="E10" s="10">
        <v>1.05</v>
      </c>
      <c r="F10" s="10">
        <v>0</v>
      </c>
      <c r="G10" s="7">
        <v>-73.005591121333424</v>
      </c>
      <c r="H10" s="7">
        <v>139.03352640975976</v>
      </c>
      <c r="I10" s="7">
        <v>776.70382634398288</v>
      </c>
      <c r="J10" s="7">
        <v>386.82706880877049</v>
      </c>
      <c r="K10" s="7">
        <v>-1288.6248667112188</v>
      </c>
      <c r="L10" s="7">
        <v>431.90043569785178</v>
      </c>
      <c r="M10" s="6"/>
      <c r="N10" s="7">
        <f t="shared" si="0"/>
        <v>-584.92663148856934</v>
      </c>
      <c r="O10" s="7">
        <f t="shared" si="0"/>
        <v>957.76103091638208</v>
      </c>
      <c r="P10" s="14">
        <f t="shared" si="6"/>
        <v>1.05</v>
      </c>
      <c r="Q10" s="7">
        <f t="shared" si="6"/>
        <v>0</v>
      </c>
      <c r="R10" s="7">
        <f t="shared" si="7"/>
        <v>-76.524186293041453</v>
      </c>
      <c r="S10" s="7">
        <f t="shared" si="1"/>
        <v>128.65150010815677</v>
      </c>
      <c r="T10" s="7">
        <f t="shared" si="2"/>
        <v>69.519619833809784</v>
      </c>
      <c r="U10" s="7">
        <f t="shared" si="3"/>
        <v>171.24101520798672</v>
      </c>
      <c r="V10" s="7">
        <f t="shared" si="4"/>
        <v>-285.45874928505299</v>
      </c>
      <c r="W10" s="7">
        <f t="shared" si="5"/>
        <v>178.98800014204755</v>
      </c>
    </row>
    <row r="11" spans="3:23">
      <c r="D11" s="6" t="s">
        <v>0</v>
      </c>
      <c r="E11" s="10">
        <v>1.35</v>
      </c>
      <c r="F11" s="10">
        <v>0</v>
      </c>
      <c r="G11" s="7">
        <v>-239.0484030975193</v>
      </c>
      <c r="H11" s="7">
        <v>148.12953341880598</v>
      </c>
      <c r="I11" s="7">
        <v>945.94767407740756</v>
      </c>
      <c r="J11" s="7">
        <v>326.18183017052434</v>
      </c>
      <c r="K11" s="7">
        <v>-1344.2275206654308</v>
      </c>
      <c r="L11" s="7">
        <v>316.59252882532132</v>
      </c>
      <c r="M11" s="6"/>
      <c r="N11" s="7">
        <f t="shared" si="0"/>
        <v>-637.32824968554257</v>
      </c>
      <c r="O11" s="7">
        <f t="shared" si="0"/>
        <v>790.90389241465164</v>
      </c>
      <c r="P11" s="14">
        <f t="shared" si="6"/>
        <v>1.35</v>
      </c>
      <c r="Q11" s="7">
        <f t="shared" si="6"/>
        <v>0</v>
      </c>
      <c r="R11" s="7">
        <f t="shared" si="7"/>
        <v>-110.79422159174237</v>
      </c>
      <c r="S11" s="7">
        <f t="shared" si="1"/>
        <v>111.96487678920982</v>
      </c>
      <c r="T11" s="7">
        <f t="shared" si="2"/>
        <v>92.876979172698185</v>
      </c>
      <c r="U11" s="7">
        <f t="shared" si="3"/>
        <v>142.56761529341142</v>
      </c>
      <c r="V11" s="7">
        <f t="shared" si="4"/>
        <v>-300.74688242372713</v>
      </c>
      <c r="W11" s="7">
        <f t="shared" si="5"/>
        <v>140.91945412470463</v>
      </c>
    </row>
    <row r="12" spans="3:23">
      <c r="D12" s="6" t="s">
        <v>0</v>
      </c>
      <c r="E12" s="10">
        <v>1.65</v>
      </c>
      <c r="F12" s="10">
        <v>0</v>
      </c>
      <c r="G12" s="7">
        <v>-204.63187804664608</v>
      </c>
      <c r="H12" s="7">
        <v>188.18433697875838</v>
      </c>
      <c r="I12" s="7">
        <v>500.65365261708905</v>
      </c>
      <c r="J12" s="7">
        <v>476.68583820348329</v>
      </c>
      <c r="K12" s="7">
        <v>-1168.9301042085986</v>
      </c>
      <c r="L12" s="7">
        <v>347.26818089370045</v>
      </c>
      <c r="M12" s="6"/>
      <c r="N12" s="7">
        <f t="shared" si="0"/>
        <v>-872.90832963815558</v>
      </c>
      <c r="O12" s="7">
        <f t="shared" si="0"/>
        <v>1012.1383560759421</v>
      </c>
      <c r="P12" s="14">
        <f t="shared" si="6"/>
        <v>1.65</v>
      </c>
      <c r="Q12" s="7">
        <f t="shared" si="6"/>
        <v>0</v>
      </c>
      <c r="R12" s="7">
        <f t="shared" si="7"/>
        <v>-130.64545259344058</v>
      </c>
      <c r="S12" s="7">
        <f t="shared" si="1"/>
        <v>143.04681561403027</v>
      </c>
      <c r="T12" s="7">
        <f t="shared" si="2"/>
        <v>-9.4245020106110928</v>
      </c>
      <c r="U12" s="7">
        <f t="shared" si="3"/>
        <v>192.63301113702985</v>
      </c>
      <c r="V12" s="7">
        <f t="shared" si="4"/>
        <v>-296.38421021502614</v>
      </c>
      <c r="W12" s="7">
        <f t="shared" si="5"/>
        <v>170.38935128691094</v>
      </c>
    </row>
    <row r="13" spans="3:23">
      <c r="D13" s="6" t="s">
        <v>0</v>
      </c>
      <c r="E13" s="10">
        <v>1.95</v>
      </c>
      <c r="F13" s="10">
        <v>0</v>
      </c>
      <c r="G13" s="7">
        <v>-120.51242284438769</v>
      </c>
      <c r="H13" s="7">
        <v>137.45225920491765</v>
      </c>
      <c r="I13" s="7">
        <v>-337.06056706417354</v>
      </c>
      <c r="J13" s="7">
        <v>431.89471983040573</v>
      </c>
      <c r="K13" s="7">
        <v>-1214.2485915143109</v>
      </c>
      <c r="L13" s="7">
        <v>287.63309882451347</v>
      </c>
      <c r="M13" s="6"/>
      <c r="N13" s="7">
        <f t="shared" si="0"/>
        <v>-1671.821581422872</v>
      </c>
      <c r="O13" s="7">
        <f t="shared" si="0"/>
        <v>856.9800778598368</v>
      </c>
      <c r="P13" s="14">
        <f t="shared" si="6"/>
        <v>1.95</v>
      </c>
      <c r="Q13" s="7">
        <f t="shared" si="6"/>
        <v>0</v>
      </c>
      <c r="R13" s="7">
        <f t="shared" si="7"/>
        <v>-203.5685581445058</v>
      </c>
      <c r="S13" s="7">
        <f t="shared" si="1"/>
        <v>117.3568030667649</v>
      </c>
      <c r="T13" s="7">
        <f t="shared" si="2"/>
        <v>-240.78777043228149</v>
      </c>
      <c r="U13" s="7">
        <f t="shared" si="3"/>
        <v>167.96410098677063</v>
      </c>
      <c r="V13" s="7">
        <f t="shared" si="4"/>
        <v>-391.55446213464882</v>
      </c>
      <c r="W13" s="7">
        <f t="shared" si="5"/>
        <v>143.16913487638288</v>
      </c>
    </row>
    <row r="14" spans="3:23">
      <c r="D14" s="6" t="s">
        <v>0</v>
      </c>
      <c r="E14" s="10">
        <v>2.5</v>
      </c>
      <c r="F14" s="10">
        <v>0</v>
      </c>
      <c r="G14" s="7">
        <v>-179.39009572054408</v>
      </c>
      <c r="H14" s="7">
        <v>206.69052787836148</v>
      </c>
      <c r="I14" s="7">
        <v>319.26527732895062</v>
      </c>
      <c r="J14" s="7">
        <v>353.80011187169379</v>
      </c>
      <c r="K14" s="7">
        <v>-644.04316894361989</v>
      </c>
      <c r="L14" s="7">
        <v>337.2029389818731</v>
      </c>
      <c r="M14" s="6"/>
      <c r="N14" s="7">
        <f t="shared" si="0"/>
        <v>-504.16798733521335</v>
      </c>
      <c r="O14" s="7">
        <f t="shared" si="0"/>
        <v>897.69357873192837</v>
      </c>
      <c r="P14" s="14">
        <f t="shared" si="6"/>
        <v>2.5</v>
      </c>
      <c r="Q14" s="7">
        <f t="shared" si="6"/>
        <v>0</v>
      </c>
      <c r="R14" s="7">
        <f t="shared" si="7"/>
        <v>-85.976046316757476</v>
      </c>
      <c r="S14" s="7">
        <f t="shared" si="1"/>
        <v>133.71016965289806</v>
      </c>
      <c r="T14" s="7">
        <f t="shared" si="2"/>
        <v>-0.26965407387558127</v>
      </c>
      <c r="U14" s="7">
        <f t="shared" si="3"/>
        <v>158.99462940175206</v>
      </c>
      <c r="V14" s="7">
        <f t="shared" si="4"/>
        <v>-165.83829327697364</v>
      </c>
      <c r="W14" s="7">
        <f t="shared" si="5"/>
        <v>156.14199031131412</v>
      </c>
    </row>
    <row r="15" spans="3:23">
      <c r="F15"/>
    </row>
    <row r="16" spans="3:23">
      <c r="F16"/>
    </row>
    <row r="17" spans="6:6">
      <c r="F17"/>
    </row>
    <row r="18" spans="6:6">
      <c r="F18"/>
    </row>
    <row r="19" spans="6:6">
      <c r="F19"/>
    </row>
    <row r="20" spans="6:6">
      <c r="F20"/>
    </row>
    <row r="21" spans="6:6">
      <c r="F21"/>
    </row>
    <row r="22" spans="6:6">
      <c r="F22"/>
    </row>
    <row r="23" spans="6:6">
      <c r="F23"/>
    </row>
    <row r="24" spans="6:6">
      <c r="F24"/>
    </row>
    <row r="25" spans="6:6">
      <c r="F25"/>
    </row>
    <row r="26" spans="6:6">
      <c r="F26"/>
    </row>
    <row r="27" spans="6:6">
      <c r="F27"/>
    </row>
    <row r="28" spans="6:6">
      <c r="F28"/>
    </row>
    <row r="29" spans="6:6">
      <c r="F29"/>
    </row>
    <row r="30" spans="6:6">
      <c r="F30"/>
    </row>
    <row r="31" spans="6:6">
      <c r="F31"/>
    </row>
    <row r="32" spans="6:6">
      <c r="F32"/>
    </row>
    <row r="33" spans="6:42">
      <c r="F33"/>
    </row>
    <row r="34" spans="6:42">
      <c r="F34"/>
    </row>
    <row r="35" spans="6:42">
      <c r="F35"/>
    </row>
    <row r="36" spans="6:42">
      <c r="F36"/>
    </row>
    <row r="37" spans="6:42">
      <c r="F37"/>
    </row>
    <row r="38" spans="6:42">
      <c r="F38"/>
    </row>
    <row r="39" spans="6:42">
      <c r="F39"/>
    </row>
    <row r="40" spans="6:42">
      <c r="F40"/>
    </row>
    <row r="41" spans="6:42">
      <c r="F41"/>
    </row>
    <row r="42" spans="6:42">
      <c r="F42"/>
    </row>
    <row r="43" spans="6:42">
      <c r="F43"/>
    </row>
    <row r="44" spans="6:42">
      <c r="F44"/>
    </row>
    <row r="45" spans="6:42">
      <c r="F45"/>
      <c r="AP45" t="s">
        <v>24</v>
      </c>
    </row>
    <row r="46" spans="6:42">
      <c r="F46"/>
    </row>
    <row r="47" spans="6:42">
      <c r="F47"/>
    </row>
    <row r="48" spans="6:42">
      <c r="F48"/>
    </row>
    <row r="49" spans="6:6">
      <c r="F49"/>
    </row>
    <row r="50" spans="6:6">
      <c r="F50"/>
    </row>
    <row r="51" spans="6:6">
      <c r="F51"/>
    </row>
    <row r="52" spans="6:6">
      <c r="F52"/>
    </row>
    <row r="53" spans="6:6">
      <c r="F53"/>
    </row>
    <row r="54" spans="6:6">
      <c r="F54"/>
    </row>
    <row r="55" spans="6:6">
      <c r="F55"/>
    </row>
    <row r="56" spans="6:6">
      <c r="F56"/>
    </row>
    <row r="57" spans="6:6">
      <c r="F57"/>
    </row>
    <row r="58" spans="6:6">
      <c r="F58"/>
    </row>
    <row r="59" spans="6:6">
      <c r="F59"/>
    </row>
    <row r="60" spans="6:6">
      <c r="F60"/>
    </row>
    <row r="61" spans="6:6">
      <c r="F61"/>
    </row>
    <row r="62" spans="6:6">
      <c r="F62"/>
    </row>
    <row r="63" spans="6:6">
      <c r="F63"/>
    </row>
    <row r="64" spans="6:6">
      <c r="F64"/>
    </row>
    <row r="65" spans="6:6">
      <c r="F65"/>
    </row>
    <row r="66" spans="6:6">
      <c r="F66"/>
    </row>
    <row r="67" spans="6:6">
      <c r="F67"/>
    </row>
    <row r="68" spans="6:6">
      <c r="F68"/>
    </row>
    <row r="69" spans="6:6">
      <c r="F69"/>
    </row>
    <row r="70" spans="6:6">
      <c r="F70"/>
    </row>
    <row r="71" spans="6:6">
      <c r="F71"/>
    </row>
    <row r="72" spans="6:6">
      <c r="F72"/>
    </row>
    <row r="73" spans="6:6">
      <c r="F73"/>
    </row>
    <row r="74" spans="6:6">
      <c r="F74"/>
    </row>
    <row r="75" spans="6:6">
      <c r="F75"/>
    </row>
    <row r="76" spans="6:6">
      <c r="F76"/>
    </row>
    <row r="77" spans="6:6">
      <c r="F77"/>
    </row>
    <row r="78" spans="6:6">
      <c r="F78"/>
    </row>
    <row r="79" spans="6:6">
      <c r="F79"/>
    </row>
    <row r="80" spans="6:6">
      <c r="F80"/>
    </row>
    <row r="81" spans="6:6">
      <c r="F81"/>
    </row>
    <row r="82" spans="6:6">
      <c r="F82"/>
    </row>
    <row r="83" spans="6:6">
      <c r="F83"/>
    </row>
    <row r="84" spans="6:6">
      <c r="F84"/>
    </row>
  </sheetData>
  <mergeCells count="9">
    <mergeCell ref="C4:D4"/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Y78"/>
  <sheetViews>
    <sheetView topLeftCell="R1" workbookViewId="0">
      <selection activeCell="G7" sqref="G7:H39"/>
    </sheetView>
  </sheetViews>
  <sheetFormatPr baseColWidth="10" defaultColWidth="8.83203125" defaultRowHeight="14" x14ac:dyDescent="0"/>
  <cols>
    <col min="4" max="4" width="13.83203125" customWidth="1"/>
    <col min="6" max="6" width="8.83203125" style="4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51">
      <c r="L1" t="s">
        <v>14</v>
      </c>
      <c r="M1">
        <v>220</v>
      </c>
      <c r="N1" t="s">
        <v>16</v>
      </c>
      <c r="P1" t="s">
        <v>21</v>
      </c>
      <c r="Q1">
        <f>E/2/(1+nu)</f>
        <v>85.9375</v>
      </c>
    </row>
    <row r="2" spans="3:51">
      <c r="L2" t="s">
        <v>15</v>
      </c>
      <c r="M2">
        <v>0.28000000000000003</v>
      </c>
      <c r="P2" t="s">
        <v>22</v>
      </c>
      <c r="Q2">
        <f>E*nu/(1+nu)/(1-2*nu)</f>
        <v>109.37500000000003</v>
      </c>
      <c r="AX2">
        <v>-8.83</v>
      </c>
      <c r="AY2">
        <v>9.16</v>
      </c>
    </row>
    <row r="3" spans="3:51">
      <c r="R3">
        <f>(2*G*G7+Q2*N7)/1000</f>
        <v>97.882243495991588</v>
      </c>
      <c r="S3">
        <f>(2*G*(G7+H7)+Q2*(N7+O7))/1000-R7</f>
        <v>65.847445937435367</v>
      </c>
      <c r="AX3">
        <v>-8.83</v>
      </c>
      <c r="AY3">
        <v>9.16</v>
      </c>
    </row>
    <row r="4" spans="3:51">
      <c r="C4" s="35" t="s">
        <v>27</v>
      </c>
      <c r="D4" s="35"/>
      <c r="G4" s="35" t="s">
        <v>12</v>
      </c>
      <c r="H4" s="35"/>
      <c r="I4" s="35"/>
      <c r="J4" s="35"/>
      <c r="K4" s="35"/>
      <c r="L4" s="35"/>
      <c r="R4" s="34" t="s">
        <v>13</v>
      </c>
      <c r="S4" s="34"/>
      <c r="T4" s="34"/>
      <c r="U4" s="34"/>
      <c r="V4" s="34"/>
      <c r="W4" s="34"/>
    </row>
    <row r="5" spans="3:51">
      <c r="C5" s="5" t="s">
        <v>26</v>
      </c>
      <c r="D5" s="5" t="s">
        <v>25</v>
      </c>
      <c r="G5" s="33" t="s">
        <v>10</v>
      </c>
      <c r="H5" s="33"/>
      <c r="I5" s="33" t="s">
        <v>9</v>
      </c>
      <c r="J5" s="33"/>
      <c r="K5" s="33" t="s">
        <v>11</v>
      </c>
      <c r="L5" s="33"/>
      <c r="N5" s="32" t="s">
        <v>19</v>
      </c>
      <c r="O5" s="32" t="s">
        <v>20</v>
      </c>
      <c r="P5" s="5"/>
      <c r="Q5" s="5"/>
      <c r="R5" s="33" t="s">
        <v>10</v>
      </c>
      <c r="S5" s="33"/>
      <c r="T5" s="33" t="s">
        <v>9</v>
      </c>
      <c r="U5" s="33"/>
      <c r="V5" s="33" t="s">
        <v>11</v>
      </c>
      <c r="W5" s="33"/>
      <c r="AX5">
        <v>-800</v>
      </c>
      <c r="AY5">
        <v>-800</v>
      </c>
    </row>
    <row r="6" spans="3:51">
      <c r="C6" s="32" t="s">
        <v>4</v>
      </c>
      <c r="D6" s="32" t="s">
        <v>4</v>
      </c>
      <c r="E6" s="32" t="s">
        <v>5</v>
      </c>
      <c r="F6" s="32" t="s">
        <v>6</v>
      </c>
      <c r="G6" s="32" t="s">
        <v>7</v>
      </c>
      <c r="H6" s="32" t="s">
        <v>8</v>
      </c>
      <c r="I6" s="32" t="s">
        <v>7</v>
      </c>
      <c r="J6" s="32" t="s">
        <v>8</v>
      </c>
      <c r="K6" s="32" t="s">
        <v>7</v>
      </c>
      <c r="L6" s="32" t="s">
        <v>8</v>
      </c>
      <c r="N6" s="4"/>
      <c r="O6" s="4"/>
      <c r="P6" s="32" t="s">
        <v>5</v>
      </c>
      <c r="Q6" s="32" t="s">
        <v>6</v>
      </c>
      <c r="R6" s="32" t="s">
        <v>17</v>
      </c>
      <c r="S6" s="32" t="s">
        <v>18</v>
      </c>
      <c r="T6" s="32" t="s">
        <v>17</v>
      </c>
      <c r="U6" s="32" t="s">
        <v>18</v>
      </c>
      <c r="V6" s="32" t="s">
        <v>17</v>
      </c>
      <c r="W6" s="32" t="s">
        <v>18</v>
      </c>
      <c r="AX6">
        <v>600</v>
      </c>
      <c r="AY6">
        <v>600</v>
      </c>
    </row>
    <row r="7" spans="3:51">
      <c r="C7" s="4" t="s">
        <v>1</v>
      </c>
      <c r="D7" s="4" t="s">
        <v>1</v>
      </c>
      <c r="E7" s="4">
        <v>0.15</v>
      </c>
      <c r="F7" s="4">
        <v>-16</v>
      </c>
      <c r="G7" s="3">
        <v>280.14735658743461</v>
      </c>
      <c r="H7" s="3">
        <v>86.406268234640038</v>
      </c>
      <c r="I7" s="3">
        <v>-90.065313336596105</v>
      </c>
      <c r="J7" s="3">
        <v>196.26203545619614</v>
      </c>
      <c r="K7" s="3">
        <v>264.60976550368719</v>
      </c>
      <c r="L7" s="3">
        <v>183.58420908271</v>
      </c>
      <c r="N7" s="3">
        <f>SUM(G7,I7,K7)</f>
        <v>454.69180875452571</v>
      </c>
      <c r="O7" s="3">
        <f>SUM(H7,J7,L7)</f>
        <v>466.25251277354619</v>
      </c>
      <c r="P7" s="13">
        <f>E7</f>
        <v>0.15</v>
      </c>
      <c r="Q7" s="3">
        <f>F7</f>
        <v>-16</v>
      </c>
      <c r="R7" s="3">
        <f>E/1000/(1+nu)*(G7+(nu/(1-2*nu))*N7)</f>
        <v>97.882243495991588</v>
      </c>
      <c r="S7" s="3">
        <f t="shared" ref="S7:S39" si="0">E/1000/(1+nu)*(G7+H7+(nu/(1-2*nu))*(N7+O7))-R7</f>
        <v>65.847445937435396</v>
      </c>
      <c r="T7" s="3">
        <f t="shared" ref="T7:T39" si="1">E/1000/(1+nu)*(I7+(nu/(1-2*nu))*N7)</f>
        <v>34.251940852798803</v>
      </c>
      <c r="U7" s="3">
        <f t="shared" ref="U7:U38" si="2">E/1000/(1+nu)*(I7+J7+(nu/(1-2*nu))*(N7+O7))-T7</f>
        <v>84.72890592864033</v>
      </c>
      <c r="V7" s="3">
        <f t="shared" ref="V7:V39" si="3">E/1000/(1+nu)*(K7+(nu/(1-2*nu))*N7)</f>
        <v>95.211720028472499</v>
      </c>
      <c r="W7" s="3">
        <f t="shared" ref="W7:W38" si="4">E/1000/(1+nu)*(K7+L7+(nu/(1-2*nu))*(N7+O7))-V7</f>
        <v>82.54990452069741</v>
      </c>
    </row>
    <row r="8" spans="3:51">
      <c r="C8" s="4" t="s">
        <v>1</v>
      </c>
      <c r="D8" s="4" t="s">
        <v>1</v>
      </c>
      <c r="E8" s="4">
        <v>0.15</v>
      </c>
      <c r="F8" s="4">
        <v>-15</v>
      </c>
      <c r="G8" s="3">
        <v>112.42739648165134</v>
      </c>
      <c r="H8" s="3">
        <v>104.05333817309348</v>
      </c>
      <c r="I8" s="3">
        <v>-1037.0355676881936</v>
      </c>
      <c r="J8" s="3">
        <v>182.23541916240197</v>
      </c>
      <c r="K8" s="3">
        <v>136.50720138835837</v>
      </c>
      <c r="L8" s="3">
        <v>284.33176643827278</v>
      </c>
      <c r="N8" s="3">
        <f t="shared" ref="N8:O39" si="5">SUM(G8,I8,K8)</f>
        <v>-788.1009698181839</v>
      </c>
      <c r="O8" s="3">
        <f t="shared" si="5"/>
        <v>570.62052377376824</v>
      </c>
      <c r="P8" s="13">
        <f t="shared" ref="P8:Q39" si="6">E8</f>
        <v>0.15</v>
      </c>
      <c r="Q8" s="3">
        <f t="shared" si="6"/>
        <v>-15</v>
      </c>
      <c r="R8" s="3">
        <f t="shared" ref="R8:R39" si="7">E/1000/(1+nu)*(G8+(nu/(1-2*nu))*N8)</f>
        <v>-66.875084803580052</v>
      </c>
      <c r="S8" s="3">
        <f t="shared" si="0"/>
        <v>80.295787286256356</v>
      </c>
      <c r="T8" s="3">
        <f t="shared" si="1"/>
        <v>-264.43903177027215</v>
      </c>
      <c r="U8" s="3">
        <f t="shared" si="2"/>
        <v>93.733332456293738</v>
      </c>
      <c r="V8" s="3">
        <f t="shared" si="3"/>
        <v>-62.736368335239789</v>
      </c>
      <c r="W8" s="3">
        <f t="shared" si="4"/>
        <v>111.28114214433405</v>
      </c>
    </row>
    <row r="9" spans="3:51">
      <c r="C9" s="4" t="s">
        <v>1</v>
      </c>
      <c r="D9" s="4" t="s">
        <v>1</v>
      </c>
      <c r="E9" s="4">
        <v>0.15</v>
      </c>
      <c r="F9" s="4">
        <v>-14</v>
      </c>
      <c r="G9" s="3">
        <v>-29.503543935605059</v>
      </c>
      <c r="H9" s="3">
        <v>96.400354011705332</v>
      </c>
      <c r="I9" s="3">
        <v>-692.8065325952914</v>
      </c>
      <c r="J9" s="3">
        <v>134.36358335960904</v>
      </c>
      <c r="K9" s="3">
        <v>912.03090390012949</v>
      </c>
      <c r="L9" s="3">
        <v>204.78271357848848</v>
      </c>
      <c r="N9" s="3">
        <f t="shared" si="5"/>
        <v>189.72082736923301</v>
      </c>
      <c r="O9" s="3">
        <f t="shared" si="5"/>
        <v>435.54665094980282</v>
      </c>
      <c r="P9" s="13">
        <f t="shared" si="6"/>
        <v>0.15</v>
      </c>
      <c r="Q9" s="3">
        <f t="shared" si="6"/>
        <v>-14</v>
      </c>
      <c r="R9" s="3">
        <f t="shared" si="7"/>
        <v>15.679793879577746</v>
      </c>
      <c r="S9" s="3">
        <f t="shared" si="0"/>
        <v>64.206725793396544</v>
      </c>
      <c r="T9" s="3">
        <f t="shared" si="1"/>
        <v>-98.325407296305841</v>
      </c>
      <c r="U9" s="3">
        <f t="shared" si="2"/>
        <v>70.731655837567487</v>
      </c>
      <c r="V9" s="3">
        <f t="shared" si="3"/>
        <v>177.50602710134461</v>
      </c>
      <c r="W9" s="3">
        <f t="shared" si="4"/>
        <v>82.834943843937424</v>
      </c>
    </row>
    <row r="10" spans="3:51">
      <c r="C10" s="4" t="s">
        <v>1</v>
      </c>
      <c r="D10" s="4" t="s">
        <v>1</v>
      </c>
      <c r="E10" s="4">
        <v>0.15</v>
      </c>
      <c r="F10" s="4">
        <v>-13</v>
      </c>
      <c r="G10" s="3">
        <v>-100.93790211018749</v>
      </c>
      <c r="H10" s="3">
        <v>80.092331527725776</v>
      </c>
      <c r="I10" s="3">
        <v>-789.69259572980729</v>
      </c>
      <c r="J10" s="3">
        <v>164.59783920308439</v>
      </c>
      <c r="K10" s="3">
        <v>2223.1920154123231</v>
      </c>
      <c r="L10" s="3">
        <v>315.25482538397046</v>
      </c>
      <c r="N10" s="3">
        <f t="shared" si="5"/>
        <v>1332.5615175723283</v>
      </c>
      <c r="O10" s="3">
        <f t="shared" si="5"/>
        <v>559.94499611478068</v>
      </c>
      <c r="P10" s="13">
        <f t="shared" si="6"/>
        <v>0.15</v>
      </c>
      <c r="Q10" s="3">
        <f t="shared" si="6"/>
        <v>-13</v>
      </c>
      <c r="R10" s="3">
        <f t="shared" si="7"/>
        <v>128.40021405928496</v>
      </c>
      <c r="S10" s="3">
        <f t="shared" si="0"/>
        <v>75.009853431381998</v>
      </c>
      <c r="T10" s="3">
        <f t="shared" si="1"/>
        <v>10.020501093412795</v>
      </c>
      <c r="U10" s="3">
        <f t="shared" si="2"/>
        <v>89.534237563084289</v>
      </c>
      <c r="V10" s="3">
        <f t="shared" si="3"/>
        <v>527.86004363346649</v>
      </c>
      <c r="W10" s="3">
        <f t="shared" si="4"/>
        <v>115.42840706292407</v>
      </c>
    </row>
    <row r="11" spans="3:51">
      <c r="C11" s="4" t="s">
        <v>1</v>
      </c>
      <c r="D11" s="4" t="s">
        <v>1</v>
      </c>
      <c r="E11" s="4">
        <v>0.15</v>
      </c>
      <c r="F11" s="4">
        <v>-12</v>
      </c>
      <c r="G11" s="3">
        <v>-552.20037139980252</v>
      </c>
      <c r="H11" s="3">
        <v>99.536680637890584</v>
      </c>
      <c r="I11" s="3">
        <v>-888.46795389208035</v>
      </c>
      <c r="J11" s="3">
        <v>214.12738409343217</v>
      </c>
      <c r="K11" s="3">
        <v>1857.101552194873</v>
      </c>
      <c r="L11" s="3">
        <v>285.32925102320314</v>
      </c>
      <c r="N11" s="3">
        <f t="shared" si="5"/>
        <v>416.4332269029901</v>
      </c>
      <c r="O11" s="3">
        <f t="shared" si="5"/>
        <v>598.99331575452584</v>
      </c>
      <c r="P11" s="13">
        <f t="shared" si="6"/>
        <v>0.15</v>
      </c>
      <c r="Q11" s="3">
        <f t="shared" si="6"/>
        <v>-12</v>
      </c>
      <c r="R11" s="3">
        <f t="shared" si="7"/>
        <v>-49.362054641826511</v>
      </c>
      <c r="S11" s="3">
        <f t="shared" si="0"/>
        <v>82.622760895288721</v>
      </c>
      <c r="T11" s="3">
        <f t="shared" si="1"/>
        <v>-107.15804538268677</v>
      </c>
      <c r="U11" s="3">
        <f t="shared" si="2"/>
        <v>102.31803805170993</v>
      </c>
      <c r="V11" s="3">
        <f t="shared" si="3"/>
        <v>364.73671347600833</v>
      </c>
      <c r="W11" s="3">
        <f t="shared" si="4"/>
        <v>114.55585893026432</v>
      </c>
    </row>
    <row r="12" spans="3:51">
      <c r="C12" s="4" t="s">
        <v>1</v>
      </c>
      <c r="D12" s="4" t="s">
        <v>1</v>
      </c>
      <c r="E12" s="4">
        <v>0.15</v>
      </c>
      <c r="F12" s="4">
        <v>-11</v>
      </c>
      <c r="G12" s="3">
        <v>-635.46534850933426</v>
      </c>
      <c r="H12" s="3">
        <v>88.057653675366396</v>
      </c>
      <c r="I12" s="3">
        <v>-1320.3443358875688</v>
      </c>
      <c r="J12" s="3">
        <v>134.41332143093723</v>
      </c>
      <c r="K12" s="3">
        <v>1802.9720672072535</v>
      </c>
      <c r="L12" s="3">
        <v>296.61180538709277</v>
      </c>
      <c r="N12" s="3">
        <f t="shared" si="5"/>
        <v>-152.83761718964956</v>
      </c>
      <c r="O12" s="3">
        <f t="shared" si="5"/>
        <v>519.0827804933964</v>
      </c>
      <c r="P12" s="13">
        <f t="shared" si="6"/>
        <v>0.15</v>
      </c>
      <c r="Q12" s="3">
        <f t="shared" si="6"/>
        <v>-11</v>
      </c>
      <c r="R12" s="3">
        <f t="shared" si="7"/>
        <v>-125.93722115515973</v>
      </c>
      <c r="S12" s="3">
        <f t="shared" si="0"/>
        <v>71.909588341918834</v>
      </c>
      <c r="T12" s="3">
        <f t="shared" si="1"/>
        <v>-243.6507971107938</v>
      </c>
      <c r="U12" s="3">
        <f t="shared" si="2"/>
        <v>79.876968737407566</v>
      </c>
      <c r="V12" s="3">
        <f t="shared" si="3"/>
        <v>293.16920967112878</v>
      </c>
      <c r="W12" s="3">
        <f t="shared" si="4"/>
        <v>107.75483316737183</v>
      </c>
    </row>
    <row r="13" spans="3:51">
      <c r="C13" s="4" t="s">
        <v>1</v>
      </c>
      <c r="D13" s="4" t="s">
        <v>1</v>
      </c>
      <c r="E13" s="4">
        <v>0.15</v>
      </c>
      <c r="F13" s="4">
        <v>-10</v>
      </c>
      <c r="G13" s="3">
        <v>-5.2777924556268729</v>
      </c>
      <c r="H13" s="3">
        <v>98.84150122851932</v>
      </c>
      <c r="I13" s="3">
        <v>-1214.0230367546633</v>
      </c>
      <c r="J13" s="3">
        <v>207.21009173174639</v>
      </c>
      <c r="K13" s="3">
        <v>992.04049304413286</v>
      </c>
      <c r="L13" s="3">
        <v>251.84187887772339</v>
      </c>
      <c r="N13" s="3">
        <f t="shared" si="5"/>
        <v>-227.26033616615734</v>
      </c>
      <c r="O13" s="3">
        <f t="shared" si="5"/>
        <v>557.89347183798907</v>
      </c>
      <c r="P13" s="13">
        <f t="shared" si="6"/>
        <v>0.15</v>
      </c>
      <c r="Q13" s="3">
        <f t="shared" si="6"/>
        <v>-10</v>
      </c>
      <c r="R13" s="3">
        <f t="shared" si="7"/>
        <v>-25.763719846484332</v>
      </c>
      <c r="S13" s="3">
        <f t="shared" si="0"/>
        <v>78.007981505931824</v>
      </c>
      <c r="T13" s="3">
        <f t="shared" si="1"/>
        <v>-233.51680871038121</v>
      </c>
      <c r="U13" s="3">
        <f t="shared" si="2"/>
        <v>96.633832998673967</v>
      </c>
      <c r="V13" s="3">
        <f t="shared" si="3"/>
        <v>145.65036047378689</v>
      </c>
      <c r="W13" s="3">
        <f t="shared" si="4"/>
        <v>104.30492141438876</v>
      </c>
    </row>
    <row r="14" spans="3:51">
      <c r="C14" s="4" t="s">
        <v>1</v>
      </c>
      <c r="D14" t="s">
        <v>23</v>
      </c>
      <c r="E14" s="4">
        <v>0.15</v>
      </c>
      <c r="F14" s="4">
        <v>-9</v>
      </c>
      <c r="G14" s="3">
        <v>-1018.2452415194998</v>
      </c>
      <c r="H14" s="3">
        <v>114.67443899959574</v>
      </c>
      <c r="I14" s="3">
        <v>-2184.9132440248109</v>
      </c>
      <c r="J14" s="3">
        <v>174.02264422916596</v>
      </c>
      <c r="K14" s="3">
        <v>467.58249433564993</v>
      </c>
      <c r="L14" s="3">
        <v>262.72099438018336</v>
      </c>
      <c r="N14" s="3">
        <f t="shared" si="5"/>
        <v>-2735.5759912086605</v>
      </c>
      <c r="O14" s="3">
        <f t="shared" si="5"/>
        <v>551.41807760894505</v>
      </c>
      <c r="P14" s="13">
        <f t="shared" si="6"/>
        <v>0.15</v>
      </c>
      <c r="Q14" s="3">
        <f t="shared" si="6"/>
        <v>-9</v>
      </c>
      <c r="R14" s="3">
        <f t="shared" si="7"/>
        <v>-474.21452492461134</v>
      </c>
      <c r="S14" s="3">
        <f t="shared" si="0"/>
        <v>80.021021441533946</v>
      </c>
      <c r="T14" s="3">
        <f t="shared" si="1"/>
        <v>-674.73558785521163</v>
      </c>
      <c r="U14" s="3">
        <f t="shared" si="2"/>
        <v>90.221494215366192</v>
      </c>
      <c r="V14" s="3">
        <f t="shared" si="3"/>
        <v>-218.83788282450746</v>
      </c>
      <c r="W14" s="3">
        <f t="shared" si="4"/>
        <v>105.4665231475724</v>
      </c>
    </row>
    <row r="15" spans="3:51">
      <c r="C15" s="4" t="s">
        <v>0</v>
      </c>
      <c r="D15" s="4" t="s">
        <v>0</v>
      </c>
      <c r="E15" s="4">
        <v>0.15</v>
      </c>
      <c r="F15" s="4">
        <v>-8</v>
      </c>
      <c r="G15" s="3">
        <v>-177.65444494532989</v>
      </c>
      <c r="H15" s="3">
        <v>133.54750802996307</v>
      </c>
      <c r="I15" s="3">
        <v>-240.87396198091415</v>
      </c>
      <c r="J15" s="3">
        <v>316.8202613413884</v>
      </c>
      <c r="K15" s="3">
        <v>-1934.1353601913802</v>
      </c>
      <c r="L15" s="3">
        <v>333.87152290431641</v>
      </c>
      <c r="N15" s="3">
        <f t="shared" si="5"/>
        <v>-2352.663767117624</v>
      </c>
      <c r="O15" s="3">
        <f t="shared" si="5"/>
        <v>784.23929227566782</v>
      </c>
      <c r="P15" s="13">
        <f t="shared" si="6"/>
        <v>0.15</v>
      </c>
      <c r="Q15" s="3">
        <f t="shared" si="6"/>
        <v>-8</v>
      </c>
      <c r="R15" s="3">
        <f t="shared" si="7"/>
        <v>-287.85695725346875</v>
      </c>
      <c r="S15" s="3">
        <f t="shared" si="0"/>
        <v>108.72965053530106</v>
      </c>
      <c r="T15" s="3">
        <f t="shared" si="1"/>
        <v>-298.72281174395982</v>
      </c>
      <c r="U15" s="3">
        <f t="shared" si="2"/>
        <v>140.22965501070234</v>
      </c>
      <c r="V15" s="3">
        <f t="shared" si="3"/>
        <v>-589.75211456138368</v>
      </c>
      <c r="W15" s="3">
        <f t="shared" si="4"/>
        <v>143.16034059183056</v>
      </c>
    </row>
    <row r="16" spans="3:51">
      <c r="C16" s="4" t="s">
        <v>0</v>
      </c>
      <c r="D16" s="4" t="s">
        <v>0</v>
      </c>
      <c r="E16" s="4">
        <v>0.15</v>
      </c>
      <c r="F16" s="4">
        <v>-7</v>
      </c>
      <c r="G16" s="3">
        <v>-403.79990540073686</v>
      </c>
      <c r="H16" s="3">
        <v>107.17026465467683</v>
      </c>
      <c r="I16" s="3">
        <v>131.14245104772772</v>
      </c>
      <c r="J16" s="3">
        <v>335.34322644102053</v>
      </c>
      <c r="K16" s="3">
        <v>-1510.3018899662591</v>
      </c>
      <c r="L16" s="3">
        <v>326.22957308081618</v>
      </c>
      <c r="N16" s="3">
        <f t="shared" si="5"/>
        <v>-1782.9593443192682</v>
      </c>
      <c r="O16" s="3">
        <f t="shared" si="5"/>
        <v>768.7430641765136</v>
      </c>
      <c r="P16" s="13">
        <f t="shared" si="6"/>
        <v>0.15</v>
      </c>
      <c r="Q16" s="3">
        <f t="shared" si="6"/>
        <v>-7</v>
      </c>
      <c r="R16" s="3">
        <f t="shared" si="7"/>
        <v>-264.41428702567163</v>
      </c>
      <c r="S16" s="3">
        <f t="shared" si="0"/>
        <v>102.50116188182875</v>
      </c>
      <c r="T16" s="3">
        <f t="shared" si="1"/>
        <v>-172.4710695110918</v>
      </c>
      <c r="U16" s="3">
        <f t="shared" si="2"/>
        <v>141.7183896888566</v>
      </c>
      <c r="V16" s="3">
        <f t="shared" si="3"/>
        <v>-454.59431562287074</v>
      </c>
      <c r="W16" s="3">
        <f t="shared" si="4"/>
        <v>140.15198051757147</v>
      </c>
    </row>
    <row r="17" spans="3:23">
      <c r="C17" s="4" t="s">
        <v>0</v>
      </c>
      <c r="D17" s="4" t="s">
        <v>0</v>
      </c>
      <c r="E17" s="4">
        <v>0.15</v>
      </c>
      <c r="F17" s="4">
        <v>-6</v>
      </c>
      <c r="G17" s="3">
        <v>-714.24828770605404</v>
      </c>
      <c r="H17" s="3">
        <v>117.8374417001304</v>
      </c>
      <c r="I17" s="3">
        <v>1267.3401544351925</v>
      </c>
      <c r="J17" s="3">
        <v>287.70734793592828</v>
      </c>
      <c r="K17" s="3">
        <v>-1533.0906688033608</v>
      </c>
      <c r="L17" s="3">
        <v>258.39152441320402</v>
      </c>
      <c r="N17" s="3">
        <f t="shared" si="5"/>
        <v>-979.99880207422234</v>
      </c>
      <c r="O17" s="3">
        <f t="shared" si="5"/>
        <v>663.93631404926271</v>
      </c>
      <c r="P17" s="13">
        <f t="shared" si="6"/>
        <v>0.15</v>
      </c>
      <c r="Q17" s="3">
        <f t="shared" si="6"/>
        <v>-6</v>
      </c>
      <c r="R17" s="3">
        <f t="shared" si="7"/>
        <v>-229.94879342634613</v>
      </c>
      <c r="S17" s="3">
        <f t="shared" si="0"/>
        <v>92.871344641348031</v>
      </c>
      <c r="T17" s="3">
        <f t="shared" si="1"/>
        <v>110.63672006668064</v>
      </c>
      <c r="U17" s="3">
        <f t="shared" si="2"/>
        <v>122.06773477562577</v>
      </c>
      <c r="V17" s="3">
        <f t="shared" si="3"/>
        <v>-370.68732767744569</v>
      </c>
      <c r="W17" s="3">
        <f t="shared" si="4"/>
        <v>117.02907760765754</v>
      </c>
    </row>
    <row r="18" spans="3:23">
      <c r="C18" s="4" t="s">
        <v>0</v>
      </c>
      <c r="D18" s="4" t="s">
        <v>0</v>
      </c>
      <c r="E18" s="4">
        <v>0.15</v>
      </c>
      <c r="F18" s="4">
        <v>-5</v>
      </c>
      <c r="G18" s="3">
        <v>-1022.6877107974985</v>
      </c>
      <c r="H18" s="3">
        <v>143.5113038551483</v>
      </c>
      <c r="I18" s="3">
        <v>1170.6840392653462</v>
      </c>
      <c r="J18" s="3">
        <v>273.89618431317149</v>
      </c>
      <c r="K18" s="3">
        <v>-944.32374767294823</v>
      </c>
      <c r="L18" s="3">
        <v>497.8559123229864</v>
      </c>
      <c r="N18" s="3">
        <f t="shared" si="5"/>
        <v>-796.32741920510057</v>
      </c>
      <c r="O18" s="3">
        <f t="shared" si="5"/>
        <v>915.26340049130613</v>
      </c>
      <c r="P18" s="13">
        <f t="shared" si="6"/>
        <v>0.15</v>
      </c>
      <c r="Q18" s="3">
        <f t="shared" si="6"/>
        <v>-5</v>
      </c>
      <c r="R18" s="3">
        <f t="shared" si="7"/>
        <v>-262.87276176887798</v>
      </c>
      <c r="S18" s="3">
        <f t="shared" si="0"/>
        <v>124.77293977884025</v>
      </c>
      <c r="T18" s="3">
        <f t="shared" si="1"/>
        <v>114.11300777317348</v>
      </c>
      <c r="U18" s="3">
        <f t="shared" si="2"/>
        <v>147.18284110756298</v>
      </c>
      <c r="V18" s="3">
        <f t="shared" si="3"/>
        <v>-249.40395560684587</v>
      </c>
      <c r="W18" s="3">
        <f t="shared" si="4"/>
        <v>185.67591935924992</v>
      </c>
    </row>
    <row r="19" spans="3:23">
      <c r="C19" s="4" t="s">
        <v>0</v>
      </c>
      <c r="D19" s="4" t="s">
        <v>0</v>
      </c>
      <c r="E19" s="4">
        <v>0.15</v>
      </c>
      <c r="F19" s="4">
        <v>-4</v>
      </c>
      <c r="G19" s="3">
        <v>-878.84606632315786</v>
      </c>
      <c r="H19" s="3">
        <v>117.01787459750255</v>
      </c>
      <c r="I19" s="3">
        <v>1382.9630282873318</v>
      </c>
      <c r="J19" s="3">
        <v>394.42041027726304</v>
      </c>
      <c r="K19" s="3">
        <v>-1168.2927644262043</v>
      </c>
      <c r="L19" s="3">
        <v>275.6561322478924</v>
      </c>
      <c r="N19" s="3">
        <f t="shared" si="5"/>
        <v>-664.17580246203033</v>
      </c>
      <c r="O19" s="3">
        <f t="shared" si="5"/>
        <v>787.094417122658</v>
      </c>
      <c r="P19" s="13">
        <f t="shared" si="6"/>
        <v>0.15</v>
      </c>
      <c r="Q19" s="3">
        <f t="shared" si="6"/>
        <v>-4</v>
      </c>
      <c r="R19" s="3">
        <f t="shared" si="7"/>
        <v>-223.69589604357733</v>
      </c>
      <c r="S19" s="3">
        <f t="shared" si="0"/>
        <v>106.20089906923648</v>
      </c>
      <c r="T19" s="3">
        <f t="shared" si="1"/>
        <v>165.05254209260059</v>
      </c>
      <c r="U19" s="3">
        <f t="shared" si="2"/>
        <v>153.87945988919526</v>
      </c>
      <c r="V19" s="3">
        <f t="shared" si="3"/>
        <v>-273.44454728003842</v>
      </c>
      <c r="W19" s="3">
        <f t="shared" si="4"/>
        <v>133.46684960289724</v>
      </c>
    </row>
    <row r="20" spans="3:23">
      <c r="C20" s="4" t="s">
        <v>0</v>
      </c>
      <c r="D20" s="4" t="s">
        <v>0</v>
      </c>
      <c r="E20" s="4">
        <v>0.15</v>
      </c>
      <c r="F20" s="4">
        <v>-3</v>
      </c>
      <c r="G20" s="3">
        <v>-1297.8944187532759</v>
      </c>
      <c r="H20" s="3">
        <v>117.88706815818455</v>
      </c>
      <c r="I20" s="3">
        <v>1948.5066472000324</v>
      </c>
      <c r="J20" s="3">
        <v>301.26341785874342</v>
      </c>
      <c r="K20" s="3">
        <v>-1060.1303958324149</v>
      </c>
      <c r="L20" s="3">
        <v>670.00987722942727</v>
      </c>
      <c r="N20" s="3">
        <f t="shared" si="5"/>
        <v>-409.51816738565844</v>
      </c>
      <c r="O20" s="3">
        <f t="shared" si="5"/>
        <v>1089.1603632463552</v>
      </c>
      <c r="P20" s="13">
        <f t="shared" si="6"/>
        <v>0.15</v>
      </c>
      <c r="Q20" s="3">
        <f t="shared" si="6"/>
        <v>-3</v>
      </c>
      <c r="R20" s="3">
        <f t="shared" si="7"/>
        <v>-267.86665278102572</v>
      </c>
      <c r="S20" s="3">
        <f t="shared" si="0"/>
        <v>139.38875456975811</v>
      </c>
      <c r="T20" s="3">
        <f t="shared" si="1"/>
        <v>290.10853042969916</v>
      </c>
      <c r="U20" s="3">
        <f t="shared" si="2"/>
        <v>170.90656467454164</v>
      </c>
      <c r="V20" s="3">
        <f t="shared" si="3"/>
        <v>-227.00096134150272</v>
      </c>
      <c r="W20" s="3">
        <f t="shared" si="4"/>
        <v>234.28486237887793</v>
      </c>
    </row>
    <row r="21" spans="3:23">
      <c r="C21" s="4" t="s">
        <v>0</v>
      </c>
      <c r="D21" s="4" t="s">
        <v>0</v>
      </c>
      <c r="E21" s="4">
        <v>0.15</v>
      </c>
      <c r="F21" s="4">
        <v>-2</v>
      </c>
      <c r="G21" s="3">
        <v>-1311.1201545836782</v>
      </c>
      <c r="H21" s="3">
        <v>134.37545861794138</v>
      </c>
      <c r="I21" s="3">
        <v>2141.7132051630983</v>
      </c>
      <c r="J21" s="3">
        <v>405.87946738157552</v>
      </c>
      <c r="K21" s="3">
        <v>-1186.5350588234901</v>
      </c>
      <c r="L21" s="3">
        <v>653.87530143468086</v>
      </c>
      <c r="N21" s="3">
        <f t="shared" si="5"/>
        <v>-355.94200824406994</v>
      </c>
      <c r="O21" s="3">
        <f t="shared" si="5"/>
        <v>1194.1302274341979</v>
      </c>
      <c r="P21" s="13">
        <f t="shared" si="6"/>
        <v>0.15</v>
      </c>
      <c r="Q21" s="3">
        <f t="shared" si="6"/>
        <v>-2</v>
      </c>
      <c r="R21" s="3">
        <f t="shared" si="7"/>
        <v>-264.27993372076486</v>
      </c>
      <c r="S21" s="3">
        <f t="shared" si="0"/>
        <v>153.7037755755741</v>
      </c>
      <c r="T21" s="3">
        <f t="shared" si="1"/>
        <v>329.17579998571239</v>
      </c>
      <c r="U21" s="3">
        <f t="shared" si="2"/>
        <v>200.36852708182369</v>
      </c>
      <c r="V21" s="3">
        <f t="shared" si="3"/>
        <v>-242.86687038698253</v>
      </c>
      <c r="W21" s="3">
        <f t="shared" si="4"/>
        <v>242.99281105970118</v>
      </c>
    </row>
    <row r="22" spans="3:23">
      <c r="C22" s="4" t="s">
        <v>0</v>
      </c>
      <c r="D22" s="4" t="s">
        <v>0</v>
      </c>
      <c r="E22" s="4">
        <v>0.15</v>
      </c>
      <c r="F22" s="4">
        <v>-1</v>
      </c>
      <c r="G22" s="3">
        <v>-1202.1410479282624</v>
      </c>
      <c r="H22" s="3">
        <v>140.38432396168423</v>
      </c>
      <c r="I22" s="3">
        <v>2209.3080876270933</v>
      </c>
      <c r="J22" s="3">
        <v>368.88678818991502</v>
      </c>
      <c r="K22" s="3">
        <v>-1091.7149987256237</v>
      </c>
      <c r="L22" s="3">
        <v>433.59071862669748</v>
      </c>
      <c r="N22" s="3">
        <f t="shared" si="5"/>
        <v>-84.547959026792796</v>
      </c>
      <c r="O22" s="3">
        <f t="shared" si="5"/>
        <v>942.86183077829673</v>
      </c>
      <c r="P22" s="13">
        <f t="shared" si="6"/>
        <v>0.15</v>
      </c>
      <c r="Q22" s="3">
        <f t="shared" si="6"/>
        <v>-1</v>
      </c>
      <c r="R22" s="3">
        <f t="shared" si="7"/>
        <v>-215.86542563122558</v>
      </c>
      <c r="S22" s="3">
        <f t="shared" si="0"/>
        <v>127.25406842229071</v>
      </c>
      <c r="T22" s="3">
        <f t="shared" si="1"/>
        <v>370.47739454235119</v>
      </c>
      <c r="U22" s="3">
        <f t="shared" si="2"/>
        <v>166.52792946151789</v>
      </c>
      <c r="V22" s="3">
        <f t="shared" si="3"/>
        <v>-196.88594842452204</v>
      </c>
      <c r="W22" s="3">
        <f t="shared" si="4"/>
        <v>177.64891750533985</v>
      </c>
    </row>
    <row r="23" spans="3:23">
      <c r="C23" s="4" t="s">
        <v>0</v>
      </c>
      <c r="D23" s="4" t="s">
        <v>0</v>
      </c>
      <c r="E23" s="4">
        <v>0.15</v>
      </c>
      <c r="F23" s="4">
        <v>0</v>
      </c>
      <c r="G23" s="3">
        <v>-1629.1683685597525</v>
      </c>
      <c r="H23" s="3">
        <v>167.53393021229363</v>
      </c>
      <c r="I23" s="3">
        <v>2165.2764587929419</v>
      </c>
      <c r="J23" s="3">
        <v>315.7644784019808</v>
      </c>
      <c r="K23" s="3">
        <v>-882.85928583853308</v>
      </c>
      <c r="L23" s="3">
        <v>557.28555773182359</v>
      </c>
      <c r="N23" s="3">
        <f t="shared" si="5"/>
        <v>-346.7511956053437</v>
      </c>
      <c r="O23" s="3">
        <f t="shared" si="5"/>
        <v>1040.5839663460979</v>
      </c>
      <c r="P23" s="13">
        <f t="shared" si="6"/>
        <v>0.15</v>
      </c>
      <c r="Q23" s="3">
        <f t="shared" si="6"/>
        <v>0</v>
      </c>
      <c r="R23" s="3">
        <f>E/1000/(1+nu)*(G23+(nu/(1-2*nu))*N23)</f>
        <v>-317.93922536554192</v>
      </c>
      <c r="S23" s="3">
        <f t="shared" si="0"/>
        <v>142.60876557434241</v>
      </c>
      <c r="T23" s="3">
        <f t="shared" si="1"/>
        <v>334.23097933570239</v>
      </c>
      <c r="U23" s="3">
        <f t="shared" si="2"/>
        <v>168.08589104444496</v>
      </c>
      <c r="V23" s="3">
        <f t="shared" si="3"/>
        <v>-189.66735177283238</v>
      </c>
      <c r="W23" s="3">
        <f t="shared" si="4"/>
        <v>209.59732655426168</v>
      </c>
    </row>
    <row r="24" spans="3:23">
      <c r="C24" s="4" t="s">
        <v>0</v>
      </c>
      <c r="D24" s="4" t="s">
        <v>0</v>
      </c>
      <c r="E24" s="4">
        <v>0.15</v>
      </c>
      <c r="F24" s="4">
        <v>1</v>
      </c>
      <c r="G24" s="3">
        <v>-1076.0886518823565</v>
      </c>
      <c r="H24" s="3">
        <v>124.35025734769408</v>
      </c>
      <c r="I24" s="3">
        <v>1803.5039456345548</v>
      </c>
      <c r="J24" s="3">
        <v>533.00205977957467</v>
      </c>
      <c r="K24" s="3">
        <v>-970.74952966158537</v>
      </c>
      <c r="L24" s="3">
        <v>887.75770932913997</v>
      </c>
      <c r="N24" s="3">
        <f t="shared" si="5"/>
        <v>-243.33423590938708</v>
      </c>
      <c r="O24" s="3">
        <f t="shared" si="5"/>
        <v>1545.1100264564088</v>
      </c>
      <c r="P24" s="13">
        <f t="shared" si="6"/>
        <v>0.15</v>
      </c>
      <c r="Q24" s="3">
        <f t="shared" si="6"/>
        <v>1</v>
      </c>
      <c r="R24" s="3">
        <f t="shared" si="7"/>
        <v>-211.56741909486925</v>
      </c>
      <c r="S24" s="3">
        <f t="shared" si="0"/>
        <v>190.36910962530465</v>
      </c>
      <c r="T24" s="3">
        <f t="shared" si="1"/>
        <v>283.3625586033499</v>
      </c>
      <c r="U24" s="3">
        <f t="shared" si="2"/>
        <v>260.60613816828419</v>
      </c>
      <c r="V24" s="3">
        <f t="shared" si="3"/>
        <v>-193.46225746317421</v>
      </c>
      <c r="W24" s="3">
        <f t="shared" si="4"/>
        <v>321.57976543461564</v>
      </c>
    </row>
    <row r="25" spans="3:23">
      <c r="C25" s="4" t="s">
        <v>0</v>
      </c>
      <c r="D25" s="4" t="s">
        <v>0</v>
      </c>
      <c r="E25" s="4">
        <v>0.15</v>
      </c>
      <c r="F25" s="4">
        <v>2</v>
      </c>
      <c r="G25" s="3">
        <v>-1143.1831236189405</v>
      </c>
      <c r="H25" s="3">
        <v>135.25997935026624</v>
      </c>
      <c r="I25" s="3">
        <v>1945.666655743139</v>
      </c>
      <c r="J25" s="3">
        <v>376.94548274402905</v>
      </c>
      <c r="K25" s="3">
        <v>-957.96021591476597</v>
      </c>
      <c r="L25" s="3">
        <v>578.48944542771005</v>
      </c>
      <c r="N25" s="3">
        <f t="shared" si="5"/>
        <v>-155.47668379056745</v>
      </c>
      <c r="O25" s="3">
        <f t="shared" si="5"/>
        <v>1090.6949075220055</v>
      </c>
      <c r="P25" s="13">
        <f t="shared" si="6"/>
        <v>0.15</v>
      </c>
      <c r="Q25" s="3">
        <f t="shared" si="6"/>
        <v>2</v>
      </c>
      <c r="R25" s="3">
        <f t="shared" si="7"/>
        <v>-213.48986166159872</v>
      </c>
      <c r="S25" s="3">
        <f t="shared" si="0"/>
        <v>142.54256446104637</v>
      </c>
      <c r="T25" s="3">
        <f t="shared" si="1"/>
        <v>317.40619416625867</v>
      </c>
      <c r="U25" s="3">
        <f t="shared" si="2"/>
        <v>184.08226035684942</v>
      </c>
      <c r="V25" s="3">
        <f t="shared" si="3"/>
        <v>-181.65467439994373</v>
      </c>
      <c r="W25" s="3">
        <f t="shared" si="4"/>
        <v>218.72262894310705</v>
      </c>
    </row>
    <row r="26" spans="3:23">
      <c r="C26" s="4" t="s">
        <v>0</v>
      </c>
      <c r="D26" s="4" t="s">
        <v>0</v>
      </c>
      <c r="E26" s="4">
        <v>0.15</v>
      </c>
      <c r="F26" s="4">
        <v>3</v>
      </c>
      <c r="G26" s="3">
        <v>-822.46202909164174</v>
      </c>
      <c r="H26" s="3">
        <v>125.18787695414699</v>
      </c>
      <c r="I26" s="3">
        <v>1277.8622770783788</v>
      </c>
      <c r="J26" s="3">
        <v>304.44264875684189</v>
      </c>
      <c r="K26" s="3">
        <v>-1717.1471337482647</v>
      </c>
      <c r="L26" s="3">
        <v>305.12192336384919</v>
      </c>
      <c r="N26" s="3">
        <f t="shared" si="5"/>
        <v>-1261.7468857615277</v>
      </c>
      <c r="O26" s="3">
        <f t="shared" si="5"/>
        <v>734.75244907483807</v>
      </c>
      <c r="P26" s="13">
        <f t="shared" si="6"/>
        <v>0.15</v>
      </c>
      <c r="Q26" s="3">
        <f t="shared" si="6"/>
        <v>3</v>
      </c>
      <c r="R26" s="3">
        <f t="shared" si="7"/>
        <v>-279.36422688029307</v>
      </c>
      <c r="S26" s="3">
        <f t="shared" si="0"/>
        <v>101.88021546905446</v>
      </c>
      <c r="T26" s="3">
        <f t="shared" si="1"/>
        <v>81.62901324267925</v>
      </c>
      <c r="U26" s="3">
        <f t="shared" si="2"/>
        <v>132.68962937264263</v>
      </c>
      <c r="V26" s="3">
        <f t="shared" si="3"/>
        <v>-433.13822924315008</v>
      </c>
      <c r="W26" s="3">
        <f t="shared" si="4"/>
        <v>132.806379695722</v>
      </c>
    </row>
    <row r="27" spans="3:23">
      <c r="C27" s="4" t="s">
        <v>0</v>
      </c>
      <c r="D27" s="4" t="s">
        <v>0</v>
      </c>
      <c r="E27" s="4">
        <v>0.15</v>
      </c>
      <c r="F27" s="4">
        <v>4</v>
      </c>
      <c r="G27" s="3">
        <v>-621.4036056608752</v>
      </c>
      <c r="H27" s="3">
        <v>105.59857604841579</v>
      </c>
      <c r="I27" s="3">
        <v>1670.7050810929047</v>
      </c>
      <c r="J27" s="3">
        <v>350.51834430621648</v>
      </c>
      <c r="K27" s="3">
        <v>-1142.7089814076696</v>
      </c>
      <c r="L27" s="3">
        <v>368.35180309746636</v>
      </c>
      <c r="N27" s="3">
        <f t="shared" si="5"/>
        <v>-93.407505975640106</v>
      </c>
      <c r="O27" s="3">
        <f t="shared" si="5"/>
        <v>824.46872345209863</v>
      </c>
      <c r="P27" s="13">
        <f t="shared" si="6"/>
        <v>0.15</v>
      </c>
      <c r="Q27" s="3">
        <f t="shared" si="6"/>
        <v>4</v>
      </c>
      <c r="R27" s="3">
        <f t="shared" si="7"/>
        <v>-117.02019068904858</v>
      </c>
      <c r="S27" s="3">
        <f t="shared" si="0"/>
        <v>108.32602188589479</v>
      </c>
      <c r="T27" s="3">
        <f t="shared" si="1"/>
        <v>276.93598984675737</v>
      </c>
      <c r="U27" s="3">
        <f t="shared" si="2"/>
        <v>150.42160705520428</v>
      </c>
      <c r="V27" s="3">
        <f t="shared" si="3"/>
        <v>-206.61955214552887</v>
      </c>
      <c r="W27" s="3">
        <f t="shared" si="4"/>
        <v>153.48673278495033</v>
      </c>
    </row>
    <row r="28" spans="3:23">
      <c r="C28" s="4" t="s">
        <v>0</v>
      </c>
      <c r="D28" s="4" t="s">
        <v>0</v>
      </c>
      <c r="E28" s="4">
        <v>0.15</v>
      </c>
      <c r="F28" s="4">
        <v>5</v>
      </c>
      <c r="G28" s="3">
        <v>-377.82639583239239</v>
      </c>
      <c r="H28" s="3">
        <v>128.45551135409747</v>
      </c>
      <c r="I28" s="3">
        <v>1548.7590316902722</v>
      </c>
      <c r="J28" s="3">
        <v>310.47540642292756</v>
      </c>
      <c r="K28" s="3">
        <v>-1204.4027911103371</v>
      </c>
      <c r="L28" s="3">
        <v>410.49952468508172</v>
      </c>
      <c r="N28" s="3">
        <f t="shared" si="5"/>
        <v>-33.470155252457289</v>
      </c>
      <c r="O28" s="3">
        <f t="shared" si="5"/>
        <v>849.43044246210673</v>
      </c>
      <c r="P28" s="13">
        <f t="shared" si="6"/>
        <v>0.15</v>
      </c>
      <c r="Q28" s="3">
        <f t="shared" si="6"/>
        <v>5</v>
      </c>
      <c r="R28" s="3">
        <f t="shared" si="7"/>
        <v>-68.599710014429959</v>
      </c>
      <c r="S28" s="3">
        <f t="shared" si="0"/>
        <v>114.98474565827844</v>
      </c>
      <c r="T28" s="3">
        <f t="shared" si="1"/>
        <v>262.53216034102803</v>
      </c>
      <c r="U28" s="3">
        <f t="shared" si="2"/>
        <v>146.26941512323356</v>
      </c>
      <c r="V28" s="3">
        <f t="shared" si="3"/>
        <v>-210.66752795282673</v>
      </c>
      <c r="W28" s="3">
        <f t="shared" si="4"/>
        <v>163.46106044954138</v>
      </c>
    </row>
    <row r="29" spans="3:23">
      <c r="C29" s="4" t="s">
        <v>0</v>
      </c>
      <c r="D29" s="4" t="s">
        <v>0</v>
      </c>
      <c r="E29" s="4">
        <v>0.15</v>
      </c>
      <c r="F29" s="4">
        <v>6</v>
      </c>
      <c r="G29" s="3">
        <v>-415.71132769524513</v>
      </c>
      <c r="H29" s="3">
        <v>109.56252284000107</v>
      </c>
      <c r="I29" s="3">
        <v>847.76003065312193</v>
      </c>
      <c r="J29" s="3">
        <v>481.68043751295454</v>
      </c>
      <c r="K29" s="3">
        <v>-1126.5827478005308</v>
      </c>
      <c r="L29" s="3">
        <v>612.50634978360358</v>
      </c>
      <c r="N29" s="3">
        <f t="shared" si="5"/>
        <v>-694.534044842654</v>
      </c>
      <c r="O29" s="3">
        <f t="shared" si="5"/>
        <v>1203.7493101365592</v>
      </c>
      <c r="P29" s="13">
        <f t="shared" si="6"/>
        <v>0.15</v>
      </c>
      <c r="Q29" s="3">
        <f t="shared" si="6"/>
        <v>6</v>
      </c>
      <c r="R29" s="3">
        <f t="shared" si="7"/>
        <v>-147.41504560228555</v>
      </c>
      <c r="S29" s="3">
        <f t="shared" si="0"/>
        <v>150.49113940931136</v>
      </c>
      <c r="T29" s="3">
        <f t="shared" si="1"/>
        <v>69.744094113840035</v>
      </c>
      <c r="U29" s="3">
        <f t="shared" si="2"/>
        <v>214.44890599372525</v>
      </c>
      <c r="V29" s="3">
        <f t="shared" si="3"/>
        <v>-269.5960709328815</v>
      </c>
      <c r="W29" s="3">
        <f t="shared" si="4"/>
        <v>236.93460966524302</v>
      </c>
    </row>
    <row r="30" spans="3:23">
      <c r="C30" s="4" t="s">
        <v>0</v>
      </c>
      <c r="D30" s="4" t="s">
        <v>0</v>
      </c>
      <c r="E30" s="4">
        <v>0.15</v>
      </c>
      <c r="F30" s="4">
        <v>7</v>
      </c>
      <c r="G30" s="3">
        <v>132.96313687893857</v>
      </c>
      <c r="H30" s="3">
        <v>112.28968777121651</v>
      </c>
      <c r="I30" s="3">
        <v>-532.15325818278814</v>
      </c>
      <c r="J30" s="3">
        <v>457.01228442851516</v>
      </c>
      <c r="K30" s="3">
        <v>-691.53019781287298</v>
      </c>
      <c r="L30" s="3">
        <v>377.96639207099417</v>
      </c>
      <c r="N30" s="3">
        <f t="shared" si="5"/>
        <v>-1090.7203191167225</v>
      </c>
      <c r="O30" s="3">
        <f t="shared" si="5"/>
        <v>947.26836427072578</v>
      </c>
      <c r="P30" s="13">
        <f t="shared" si="6"/>
        <v>0.15</v>
      </c>
      <c r="Q30" s="3">
        <f t="shared" si="6"/>
        <v>7</v>
      </c>
      <c r="R30" s="3">
        <f t="shared" si="7"/>
        <v>-96.444495752323974</v>
      </c>
      <c r="S30" s="3">
        <f t="shared" si="0"/>
        <v>122.90726742778848</v>
      </c>
      <c r="T30" s="3">
        <f t="shared" si="1"/>
        <v>-210.76137615355825</v>
      </c>
      <c r="U30" s="3">
        <f t="shared" si="2"/>
        <v>182.15646372826168</v>
      </c>
      <c r="V30" s="3">
        <f t="shared" si="3"/>
        <v>-238.1542876524791</v>
      </c>
      <c r="W30" s="3">
        <f t="shared" si="4"/>
        <v>168.5704509793128</v>
      </c>
    </row>
    <row r="31" spans="3:23">
      <c r="C31" s="4" t="s">
        <v>0</v>
      </c>
      <c r="D31" s="4" t="s">
        <v>0</v>
      </c>
      <c r="E31" s="4">
        <v>0.15</v>
      </c>
      <c r="F31" s="4">
        <v>8</v>
      </c>
      <c r="G31" s="3">
        <v>449.87932763485003</v>
      </c>
      <c r="H31" s="3">
        <v>153.9568356438981</v>
      </c>
      <c r="I31" s="3">
        <v>-462.45117068544062</v>
      </c>
      <c r="J31" s="3">
        <v>281.10325584207453</v>
      </c>
      <c r="K31" s="3">
        <v>-1613.548838119483</v>
      </c>
      <c r="L31" s="3">
        <v>545.27898034806299</v>
      </c>
      <c r="N31" s="3">
        <f t="shared" si="5"/>
        <v>-1626.1206811700736</v>
      </c>
      <c r="O31" s="3">
        <f t="shared" si="5"/>
        <v>980.33907183403562</v>
      </c>
      <c r="P31" s="13">
        <f t="shared" si="6"/>
        <v>0.15</v>
      </c>
      <c r="Q31" s="3">
        <f t="shared" si="6"/>
        <v>8</v>
      </c>
      <c r="R31" s="3">
        <f t="shared" si="7"/>
        <v>-100.53394006573696</v>
      </c>
      <c r="S31" s="3">
        <f t="shared" si="0"/>
        <v>133.68591710814263</v>
      </c>
      <c r="T31" s="3">
        <f t="shared" si="1"/>
        <v>-257.34074446453695</v>
      </c>
      <c r="U31" s="3">
        <f t="shared" si="2"/>
        <v>155.53920807970425</v>
      </c>
      <c r="V31" s="3">
        <f t="shared" si="3"/>
        <v>-455.18565605476294</v>
      </c>
      <c r="W31" s="3">
        <f t="shared" si="4"/>
        <v>200.94441072917095</v>
      </c>
    </row>
    <row r="32" spans="3:23">
      <c r="C32" s="4" t="s">
        <v>1</v>
      </c>
      <c r="D32" s="20" t="s">
        <v>3</v>
      </c>
      <c r="E32" s="4">
        <v>0.15</v>
      </c>
      <c r="F32" s="4">
        <v>9</v>
      </c>
      <c r="G32" s="3">
        <v>644.47296081859838</v>
      </c>
      <c r="H32" s="3">
        <v>114.74776134501315</v>
      </c>
      <c r="I32" s="3">
        <v>-1885.1443981038328</v>
      </c>
      <c r="J32" s="3">
        <v>447.84715010304217</v>
      </c>
      <c r="K32" s="3">
        <v>-673.37124449484702</v>
      </c>
      <c r="L32" s="3">
        <v>227.15276879980991</v>
      </c>
      <c r="N32" s="3">
        <f t="shared" si="5"/>
        <v>-1914.0426817800812</v>
      </c>
      <c r="O32" s="3">
        <f t="shared" si="5"/>
        <v>789.74768024786522</v>
      </c>
      <c r="P32" s="13">
        <f t="shared" si="6"/>
        <v>0.15</v>
      </c>
      <c r="Q32" s="3">
        <f t="shared" si="6"/>
        <v>9</v>
      </c>
      <c r="R32" s="3">
        <f t="shared" si="7"/>
        <v>-98.579628178999826</v>
      </c>
      <c r="S32" s="3">
        <f t="shared" si="0"/>
        <v>106.10092400828441</v>
      </c>
      <c r="T32" s="3">
        <f t="shared" si="1"/>
        <v>-533.35761174379263</v>
      </c>
      <c r="U32" s="3">
        <f t="shared" si="2"/>
        <v>163.35238145107064</v>
      </c>
      <c r="V32" s="3">
        <f t="shared" si="3"/>
        <v>-325.08410096724828</v>
      </c>
      <c r="W32" s="3">
        <f t="shared" si="4"/>
        <v>125.42053466457762</v>
      </c>
    </row>
    <row r="33" spans="3:42">
      <c r="C33" s="4" t="s">
        <v>1</v>
      </c>
      <c r="D33" s="4" t="s">
        <v>1</v>
      </c>
      <c r="E33" s="4">
        <v>0.15</v>
      </c>
      <c r="F33" s="4">
        <v>10</v>
      </c>
      <c r="G33" s="3">
        <v>206.07787105997312</v>
      </c>
      <c r="H33" s="3">
        <v>103.22505256654676</v>
      </c>
      <c r="I33" s="3">
        <v>-1724.8284425747106</v>
      </c>
      <c r="J33" s="3">
        <v>183.71374637049507</v>
      </c>
      <c r="K33" s="3">
        <v>2598.3890179726022</v>
      </c>
      <c r="L33" s="3">
        <v>215.99111592407462</v>
      </c>
      <c r="N33" s="3">
        <f t="shared" si="5"/>
        <v>1079.6384464578648</v>
      </c>
      <c r="O33" s="3">
        <f t="shared" si="5"/>
        <v>502.92991486111646</v>
      </c>
      <c r="P33" s="13">
        <f t="shared" si="6"/>
        <v>0.15</v>
      </c>
      <c r="Q33" s="3">
        <f t="shared" si="6"/>
        <v>10</v>
      </c>
      <c r="R33" s="3">
        <f t="shared" si="7"/>
        <v>153.50508916976187</v>
      </c>
      <c r="S33" s="3">
        <f t="shared" si="0"/>
        <v>72.749765347809841</v>
      </c>
      <c r="T33" s="3">
        <f t="shared" si="1"/>
        <v>-178.3694334861994</v>
      </c>
      <c r="U33" s="3">
        <f t="shared" si="2"/>
        <v>86.58375959536346</v>
      </c>
      <c r="V33" s="3">
        <f t="shared" si="3"/>
        <v>564.68356754537001</v>
      </c>
      <c r="W33" s="3">
        <f t="shared" si="4"/>
        <v>92.131432487384927</v>
      </c>
    </row>
    <row r="34" spans="3:42">
      <c r="C34" s="4" t="s">
        <v>1</v>
      </c>
      <c r="D34" s="4" t="s">
        <v>1</v>
      </c>
      <c r="E34" s="4">
        <v>0.15</v>
      </c>
      <c r="F34" s="4">
        <v>11</v>
      </c>
      <c r="G34" s="3">
        <v>-711.86517856680621</v>
      </c>
      <c r="H34" s="3">
        <v>105.08175832413258</v>
      </c>
      <c r="I34" s="3">
        <v>-1505.4457641703323</v>
      </c>
      <c r="J34" s="3">
        <v>204.2280504205296</v>
      </c>
      <c r="K34" s="3">
        <v>2405.6209184883937</v>
      </c>
      <c r="L34" s="3">
        <v>247.04314701673457</v>
      </c>
      <c r="N34" s="3">
        <f t="shared" si="5"/>
        <v>188.30997575125548</v>
      </c>
      <c r="O34" s="3">
        <f t="shared" si="5"/>
        <v>556.35295576139674</v>
      </c>
      <c r="P34" s="13">
        <f t="shared" si="6"/>
        <v>0.15</v>
      </c>
      <c r="Q34" s="3">
        <f t="shared" si="6"/>
        <v>11</v>
      </c>
      <c r="R34" s="3">
        <f t="shared" si="7"/>
        <v>-101.75542396837625</v>
      </c>
      <c r="S34" s="3">
        <f t="shared" si="0"/>
        <v>78.912031748363063</v>
      </c>
      <c r="T34" s="3">
        <f t="shared" si="1"/>
        <v>-238.15208711898228</v>
      </c>
      <c r="U34" s="3">
        <f t="shared" si="2"/>
        <v>95.95280070243129</v>
      </c>
      <c r="V34" s="3">
        <f t="shared" si="3"/>
        <v>434.06249896298624</v>
      </c>
      <c r="W34" s="3">
        <f t="shared" si="4"/>
        <v>103.31164542990399</v>
      </c>
    </row>
    <row r="35" spans="3:42">
      <c r="C35" s="4" t="s">
        <v>1</v>
      </c>
      <c r="D35" s="4" t="s">
        <v>1</v>
      </c>
      <c r="E35" s="4">
        <v>0.15</v>
      </c>
      <c r="F35" s="4">
        <v>12.000000000000014</v>
      </c>
      <c r="G35" s="3">
        <v>-543.87286918622385</v>
      </c>
      <c r="H35" s="3">
        <v>94.224398982545381</v>
      </c>
      <c r="I35" s="3">
        <v>-870.97625796495049</v>
      </c>
      <c r="J35" s="3">
        <v>177.44979041867111</v>
      </c>
      <c r="K35" s="3">
        <v>1659.5515635493553</v>
      </c>
      <c r="L35" s="3">
        <v>302.09217696430801</v>
      </c>
      <c r="N35" s="3">
        <f t="shared" si="5"/>
        <v>244.70243639818091</v>
      </c>
      <c r="O35" s="3">
        <f t="shared" si="5"/>
        <v>573.7663663655245</v>
      </c>
      <c r="P35" s="13">
        <f t="shared" si="6"/>
        <v>0.15</v>
      </c>
      <c r="Q35" s="3">
        <f t="shared" si="6"/>
        <v>12.000000000000014</v>
      </c>
      <c r="R35" s="3">
        <f t="shared" si="7"/>
        <v>-66.713820410331181</v>
      </c>
      <c r="S35" s="3">
        <f t="shared" si="0"/>
        <v>78.950514896354235</v>
      </c>
      <c r="T35" s="3">
        <f t="shared" si="1"/>
        <v>-122.93471535667483</v>
      </c>
      <c r="U35" s="3">
        <f t="shared" si="2"/>
        <v>93.254879049438358</v>
      </c>
      <c r="V35" s="3">
        <f t="shared" si="3"/>
        <v>311.99975396609648</v>
      </c>
      <c r="W35" s="3">
        <f t="shared" si="4"/>
        <v>114.67778923696966</v>
      </c>
    </row>
    <row r="36" spans="3:42">
      <c r="C36" s="4" t="s">
        <v>1</v>
      </c>
      <c r="D36" s="4" t="s">
        <v>1</v>
      </c>
      <c r="E36" s="4">
        <v>0.15</v>
      </c>
      <c r="F36" s="4">
        <v>13.000000000000014</v>
      </c>
      <c r="G36" s="3">
        <v>-128.96713821575202</v>
      </c>
      <c r="H36" s="3">
        <v>104.4374736605125</v>
      </c>
      <c r="I36" s="3">
        <v>-627.39402351741353</v>
      </c>
      <c r="J36" s="3">
        <v>204.24199877389077</v>
      </c>
      <c r="K36" s="3">
        <v>706.17191230049059</v>
      </c>
      <c r="L36" s="3">
        <v>297.57429696442011</v>
      </c>
      <c r="N36" s="3">
        <f t="shared" si="5"/>
        <v>-50.189249432674956</v>
      </c>
      <c r="O36" s="3">
        <f t="shared" si="5"/>
        <v>606.25376939882335</v>
      </c>
      <c r="P36" s="13">
        <f t="shared" si="6"/>
        <v>0.15</v>
      </c>
      <c r="Q36" s="3">
        <f t="shared" si="6"/>
        <v>13.000000000000014</v>
      </c>
      <c r="R36" s="3">
        <f t="shared" si="7"/>
        <v>-27.655676037531201</v>
      </c>
      <c r="S36" s="3">
        <f t="shared" si="0"/>
        <v>84.259196813396898</v>
      </c>
      <c r="T36" s="3">
        <f t="shared" si="1"/>
        <v>-113.32279694875427</v>
      </c>
      <c r="U36" s="3">
        <f t="shared" si="2"/>
        <v>101.41309956725878</v>
      </c>
      <c r="V36" s="3">
        <f t="shared" si="3"/>
        <v>115.88384826994799</v>
      </c>
      <c r="W36" s="3">
        <f t="shared" si="4"/>
        <v>117.45458831875602</v>
      </c>
    </row>
    <row r="37" spans="3:42">
      <c r="C37" s="4" t="s">
        <v>1</v>
      </c>
      <c r="D37" s="4" t="s">
        <v>1</v>
      </c>
      <c r="E37" s="4">
        <v>0.15</v>
      </c>
      <c r="F37" s="4">
        <v>14.000000000000014</v>
      </c>
      <c r="G37" s="3">
        <v>-52.166738953918212</v>
      </c>
      <c r="H37" s="3">
        <v>94.427328289459211</v>
      </c>
      <c r="I37" s="3">
        <v>-766.32250268837686</v>
      </c>
      <c r="J37" s="3">
        <v>149.86258074956015</v>
      </c>
      <c r="K37" s="3">
        <v>164.4571219650004</v>
      </c>
      <c r="L37" s="3">
        <v>229.68151485147638</v>
      </c>
      <c r="N37" s="3">
        <f t="shared" si="5"/>
        <v>-654.03211967729465</v>
      </c>
      <c r="O37" s="3">
        <f t="shared" si="5"/>
        <v>473.97142389049577</v>
      </c>
      <c r="P37" s="13">
        <f t="shared" si="6"/>
        <v>0.15</v>
      </c>
      <c r="Q37" s="3">
        <f t="shared" si="6"/>
        <v>14.000000000000014</v>
      </c>
      <c r="R37" s="3">
        <f t="shared" si="7"/>
        <v>-80.50092134740882</v>
      </c>
      <c r="S37" s="3">
        <f t="shared" si="0"/>
        <v>68.070321537773793</v>
      </c>
      <c r="T37" s="3">
        <f t="shared" si="1"/>
        <v>-203.2464432392689</v>
      </c>
      <c r="U37" s="3">
        <f t="shared" si="2"/>
        <v>77.598255554353642</v>
      </c>
      <c r="V37" s="3">
        <f t="shared" si="3"/>
        <v>-43.268695251969675</v>
      </c>
      <c r="W37" s="3">
        <f t="shared" si="4"/>
        <v>91.317134853120493</v>
      </c>
    </row>
    <row r="38" spans="3:42">
      <c r="C38" s="4" t="s">
        <v>1</v>
      </c>
      <c r="D38" s="4" t="s">
        <v>1</v>
      </c>
      <c r="E38" s="4">
        <v>0.15</v>
      </c>
      <c r="F38" s="4">
        <v>15.000000000000014</v>
      </c>
      <c r="G38" s="3">
        <v>282.65821277062565</v>
      </c>
      <c r="H38" s="3">
        <v>100.35373855088454</v>
      </c>
      <c r="I38" s="3">
        <v>-569.70643059162103</v>
      </c>
      <c r="J38" s="3">
        <v>154.8847392369712</v>
      </c>
      <c r="K38" s="3">
        <v>731.30385896247321</v>
      </c>
      <c r="L38" s="3">
        <v>251.20799354017004</v>
      </c>
      <c r="N38" s="3">
        <f t="shared" si="5"/>
        <v>444.25564114147784</v>
      </c>
      <c r="O38" s="3">
        <f t="shared" si="5"/>
        <v>506.44647132802578</v>
      </c>
      <c r="P38" s="13">
        <f t="shared" si="6"/>
        <v>0.15</v>
      </c>
      <c r="Q38" s="3">
        <f t="shared" si="6"/>
        <v>15.000000000000014</v>
      </c>
      <c r="R38" s="3">
        <f t="shared" si="7"/>
        <v>97.172341069800439</v>
      </c>
      <c r="S38" s="3">
        <f t="shared" si="0"/>
        <v>72.64088161493612</v>
      </c>
      <c r="T38" s="3">
        <f t="shared" si="1"/>
        <v>-49.327832008085714</v>
      </c>
      <c r="U38" s="3">
        <f t="shared" si="2"/>
        <v>82.013397357857258</v>
      </c>
      <c r="V38" s="3">
        <f t="shared" si="3"/>
        <v>174.28331150902423</v>
      </c>
      <c r="W38" s="3">
        <f t="shared" si="4"/>
        <v>98.56895669121954</v>
      </c>
    </row>
    <row r="39" spans="3:42">
      <c r="C39" s="4" t="s">
        <v>1</v>
      </c>
      <c r="D39" s="4" t="s">
        <v>1</v>
      </c>
      <c r="E39" s="4">
        <v>0.15</v>
      </c>
      <c r="F39" s="4">
        <v>16.000000000000014</v>
      </c>
      <c r="G39" s="3">
        <v>314.06991046556419</v>
      </c>
      <c r="H39" s="3">
        <v>93.266299311833848</v>
      </c>
      <c r="I39" s="3">
        <v>-808.12869797741712</v>
      </c>
      <c r="J39" s="3">
        <v>265.92357018673238</v>
      </c>
      <c r="K39" s="3">
        <v>208.94949851690825</v>
      </c>
      <c r="L39" s="3">
        <v>238.42825445097304</v>
      </c>
      <c r="N39" s="3">
        <f t="shared" si="5"/>
        <v>-285.10928899494468</v>
      </c>
      <c r="O39" s="3">
        <f t="shared" si="5"/>
        <v>597.61812394953927</v>
      </c>
      <c r="P39" s="13">
        <f t="shared" si="6"/>
        <v>0.15</v>
      </c>
      <c r="Q39" s="3">
        <f t="shared" si="6"/>
        <v>16.000000000000014</v>
      </c>
      <c r="R39" s="3">
        <f t="shared" si="7"/>
        <v>22.796937377446767</v>
      </c>
      <c r="S39" s="3">
        <f t="shared" si="0"/>
        <v>81.394627501202308</v>
      </c>
      <c r="T39" s="3">
        <f t="shared" si="1"/>
        <v>-170.08094844869063</v>
      </c>
      <c r="U39" s="3">
        <f t="shared" ref="U39" si="8">E/1000/(1+nu)*(I39+J39+(nu/(1-2*nu))*(N39+O39))-T39</f>
        <v>111.07009593282548</v>
      </c>
      <c r="V39" s="3">
        <f t="shared" si="3"/>
        <v>4.7293665737715287</v>
      </c>
      <c r="W39" s="3">
        <f t="shared" ref="W39" si="9">E/1000/(1+nu)*(K39+L39+(nu/(1-2*nu))*(N39+O39))-V39</f>
        <v>106.34433854074186</v>
      </c>
    </row>
    <row r="40" spans="3:42">
      <c r="F40"/>
    </row>
    <row r="41" spans="3:42">
      <c r="F41"/>
    </row>
    <row r="42" spans="3:42">
      <c r="F42"/>
    </row>
    <row r="43" spans="3:42">
      <c r="F43"/>
    </row>
    <row r="44" spans="3:42">
      <c r="F44"/>
    </row>
    <row r="45" spans="3:42">
      <c r="F45"/>
      <c r="AP45" t="s">
        <v>24</v>
      </c>
    </row>
    <row r="46" spans="3:42">
      <c r="F46"/>
    </row>
    <row r="47" spans="3:42">
      <c r="F47"/>
    </row>
    <row r="48" spans="3:42">
      <c r="F48"/>
    </row>
    <row r="49" spans="6:6">
      <c r="F49"/>
    </row>
    <row r="50" spans="6:6">
      <c r="F50"/>
    </row>
    <row r="51" spans="6:6">
      <c r="F51"/>
    </row>
    <row r="52" spans="6:6">
      <c r="F52"/>
    </row>
    <row r="53" spans="6:6">
      <c r="F53"/>
    </row>
    <row r="54" spans="6:6">
      <c r="F54"/>
    </row>
    <row r="55" spans="6:6">
      <c r="F55"/>
    </row>
    <row r="56" spans="6:6">
      <c r="F56"/>
    </row>
    <row r="57" spans="6:6">
      <c r="F57"/>
    </row>
    <row r="58" spans="6:6">
      <c r="F58"/>
    </row>
    <row r="59" spans="6:6">
      <c r="F59"/>
    </row>
    <row r="60" spans="6:6">
      <c r="F60"/>
    </row>
    <row r="61" spans="6:6">
      <c r="F61"/>
    </row>
    <row r="62" spans="6:6">
      <c r="F62"/>
    </row>
    <row r="63" spans="6:6">
      <c r="F63"/>
    </row>
    <row r="64" spans="6:6">
      <c r="F64"/>
    </row>
    <row r="65" spans="6:6">
      <c r="F65"/>
    </row>
    <row r="66" spans="6:6">
      <c r="F66"/>
    </row>
    <row r="67" spans="6:6">
      <c r="F67"/>
    </row>
    <row r="68" spans="6:6">
      <c r="F68"/>
    </row>
    <row r="69" spans="6:6">
      <c r="F69"/>
    </row>
    <row r="70" spans="6:6">
      <c r="F70"/>
    </row>
    <row r="71" spans="6:6">
      <c r="F71"/>
    </row>
    <row r="72" spans="6:6">
      <c r="F72"/>
    </row>
    <row r="73" spans="6:6">
      <c r="F73"/>
    </row>
    <row r="74" spans="6:6">
      <c r="F74"/>
    </row>
    <row r="75" spans="6:6">
      <c r="F75"/>
    </row>
    <row r="76" spans="6:6">
      <c r="F76"/>
    </row>
    <row r="77" spans="6:6">
      <c r="F77"/>
    </row>
    <row r="78" spans="6:6">
      <c r="F78"/>
    </row>
  </sheetData>
  <mergeCells count="9">
    <mergeCell ref="C4:D4"/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C_stress_0.15</vt:lpstr>
      <vt:lpstr>C_stress_Xray</vt:lpstr>
      <vt:lpstr>C_stress_2.5</vt:lpstr>
      <vt:lpstr>C_stress_depth</vt:lpstr>
      <vt:lpstr>C_stress_0.15diff NORM d0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2013-09-24T14:23:25Z</dcterms:created>
  <dcterms:modified xsi:type="dcterms:W3CDTF">2014-03-07T17:22:53Z</dcterms:modified>
</cp:coreProperties>
</file>